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Afdeling Verkoopbuitendienst\LIA &amp; RIK\02. Beheer - Prijslijsten\Prijslijsten 2025\"/>
    </mc:Choice>
  </mc:AlternateContent>
  <bookViews>
    <workbookView xWindow="0" yWindow="0" windowWidth="28800" windowHeight="11700"/>
  </bookViews>
  <sheets>
    <sheet name="BASIS HIPURCH NL" sheetId="1" r:id="rId1"/>
  </sheets>
  <definedNames>
    <definedName name="_xlnm.Print_Titles" localSheetId="0">'BASIS HIPURCH NL'!$1:$1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0" i="1" l="1"/>
  <c r="H69" i="1"/>
  <c r="E70" i="1"/>
  <c r="E69" i="1"/>
  <c r="E392" i="1" l="1"/>
  <c r="E391" i="1"/>
  <c r="E386" i="1"/>
  <c r="E385" i="1"/>
  <c r="E380" i="1"/>
  <c r="E379" i="1"/>
  <c r="E374" i="1"/>
  <c r="E373" i="1"/>
  <c r="E365" i="1"/>
  <c r="E364" i="1"/>
  <c r="E359" i="1"/>
  <c r="E358" i="1"/>
  <c r="E353" i="1"/>
  <c r="E352" i="1"/>
  <c r="E346" i="1"/>
  <c r="E338" i="1"/>
  <c r="E337" i="1"/>
  <c r="E321" i="1"/>
  <c r="E319" i="1"/>
  <c r="E318" i="1"/>
  <c r="E317" i="1"/>
  <c r="E316" i="1"/>
  <c r="E312" i="1"/>
  <c r="E311" i="1"/>
  <c r="E308" i="1"/>
  <c r="E307" i="1"/>
  <c r="E306" i="1"/>
  <c r="E304" i="1"/>
  <c r="E303" i="1"/>
  <c r="E297" i="1"/>
  <c r="E294" i="1"/>
  <c r="H288" i="1"/>
  <c r="H287" i="1"/>
  <c r="H286" i="1"/>
  <c r="H285" i="1"/>
  <c r="H275" i="1"/>
  <c r="H274" i="1"/>
  <c r="H273" i="1"/>
  <c r="H263" i="1"/>
  <c r="H262" i="1"/>
  <c r="H261" i="1"/>
  <c r="H253" i="1"/>
  <c r="H247" i="1"/>
  <c r="H241" i="1"/>
  <c r="H240" i="1"/>
  <c r="H234" i="1"/>
  <c r="H233" i="1"/>
  <c r="H229" i="1"/>
  <c r="H228" i="1"/>
  <c r="H224" i="1"/>
  <c r="H223" i="1"/>
  <c r="H214" i="1"/>
  <c r="H211" i="1"/>
  <c r="E204" i="1"/>
  <c r="H204" i="1" s="1"/>
  <c r="I204" i="1" s="1"/>
  <c r="E201" i="1"/>
  <c r="H201" i="1" s="1"/>
  <c r="I201" i="1" s="1"/>
  <c r="E200" i="1"/>
  <c r="H200" i="1" s="1"/>
  <c r="I200" i="1" s="1"/>
  <c r="E199" i="1"/>
  <c r="H199" i="1" s="1"/>
  <c r="I199" i="1" s="1"/>
  <c r="E193" i="1"/>
  <c r="H193" i="1" s="1"/>
  <c r="I193" i="1" s="1"/>
  <c r="E191" i="1"/>
  <c r="H191" i="1" s="1"/>
  <c r="I191" i="1" s="1"/>
  <c r="E190" i="1"/>
  <c r="H190" i="1" s="1"/>
  <c r="I190" i="1" s="1"/>
  <c r="E184" i="1"/>
  <c r="H184" i="1" s="1"/>
  <c r="I184" i="1" s="1"/>
  <c r="E183" i="1"/>
  <c r="H183" i="1" s="1"/>
  <c r="I183" i="1" s="1"/>
  <c r="E181" i="1"/>
  <c r="H181" i="1" s="1"/>
  <c r="I181" i="1" s="1"/>
  <c r="E180" i="1"/>
  <c r="H180" i="1" s="1"/>
  <c r="I180" i="1" s="1"/>
  <c r="E179" i="1"/>
  <c r="H179" i="1" s="1"/>
  <c r="I179" i="1" s="1"/>
  <c r="E176" i="1"/>
  <c r="H176" i="1" s="1"/>
  <c r="I176" i="1" s="1"/>
  <c r="E175" i="1"/>
  <c r="H175" i="1" s="1"/>
  <c r="I175" i="1" s="1"/>
  <c r="E173" i="1"/>
  <c r="H173" i="1" s="1"/>
  <c r="I173" i="1" s="1"/>
  <c r="E172" i="1"/>
  <c r="H172" i="1" s="1"/>
  <c r="I172" i="1" s="1"/>
  <c r="E166" i="1"/>
  <c r="H166" i="1" s="1"/>
  <c r="I166" i="1" s="1"/>
  <c r="E161" i="1"/>
  <c r="H161" i="1" s="1"/>
  <c r="I161" i="1" s="1"/>
  <c r="E160" i="1"/>
  <c r="H160" i="1" s="1"/>
  <c r="I160" i="1" s="1"/>
  <c r="H155" i="1"/>
  <c r="I155" i="1" s="1"/>
  <c r="H152" i="1"/>
  <c r="I152" i="1" s="1"/>
  <c r="H148" i="1"/>
  <c r="I148" i="1" s="1"/>
  <c r="H147" i="1"/>
  <c r="I147" i="1" s="1"/>
  <c r="H144" i="1"/>
  <c r="I144" i="1" s="1"/>
  <c r="H143" i="1"/>
  <c r="I143" i="1" s="1"/>
  <c r="H141" i="1"/>
  <c r="I141" i="1" s="1"/>
  <c r="H140" i="1"/>
  <c r="I140" i="1" s="1"/>
  <c r="H137" i="1"/>
  <c r="I137" i="1" s="1"/>
  <c r="H136" i="1"/>
  <c r="I136" i="1" s="1"/>
  <c r="H135" i="1"/>
  <c r="I135" i="1" s="1"/>
  <c r="H131" i="1"/>
  <c r="I131" i="1" s="1"/>
  <c r="H129" i="1"/>
  <c r="I129" i="1" s="1"/>
  <c r="H128" i="1"/>
  <c r="I128" i="1" s="1"/>
  <c r="H127" i="1"/>
  <c r="I127" i="1" s="1"/>
  <c r="H126" i="1"/>
  <c r="I126" i="1" s="1"/>
  <c r="H122" i="1"/>
  <c r="I122" i="1" s="1"/>
  <c r="H121" i="1"/>
  <c r="I121" i="1" s="1"/>
  <c r="H120" i="1"/>
  <c r="I120" i="1" s="1"/>
  <c r="H119" i="1"/>
  <c r="I119" i="1" s="1"/>
  <c r="H118" i="1"/>
  <c r="I118" i="1" s="1"/>
  <c r="H117" i="1"/>
  <c r="I117" i="1" s="1"/>
  <c r="H116" i="1"/>
  <c r="I116" i="1" s="1"/>
  <c r="E112" i="1"/>
  <c r="H112" i="1" s="1"/>
  <c r="I112" i="1" s="1"/>
  <c r="E110" i="1"/>
  <c r="H110" i="1" s="1"/>
  <c r="I110" i="1" s="1"/>
  <c r="E109" i="1"/>
  <c r="H109" i="1" s="1"/>
  <c r="I109" i="1" s="1"/>
  <c r="E105" i="1"/>
  <c r="H105" i="1" s="1"/>
  <c r="I105" i="1" s="1"/>
  <c r="E101" i="1"/>
  <c r="H101" i="1" s="1"/>
  <c r="I101" i="1" s="1"/>
  <c r="E99" i="1"/>
  <c r="H99" i="1" s="1"/>
  <c r="I99" i="1" s="1"/>
  <c r="E94" i="1"/>
  <c r="H94" i="1" s="1"/>
  <c r="I94" i="1" s="1"/>
  <c r="E93" i="1"/>
  <c r="H93" i="1" s="1"/>
  <c r="I93" i="1" s="1"/>
  <c r="E87" i="1"/>
  <c r="E83" i="1"/>
  <c r="E82" i="1"/>
  <c r="E81" i="1"/>
  <c r="E77" i="1"/>
  <c r="E76" i="1"/>
  <c r="E75" i="1"/>
  <c r="H65" i="1"/>
  <c r="I65" i="1" s="1"/>
  <c r="H63" i="1"/>
  <c r="I63" i="1" s="1"/>
  <c r="H62" i="1"/>
  <c r="I62" i="1" s="1"/>
  <c r="H61" i="1"/>
  <c r="I61" i="1" s="1"/>
  <c r="H60" i="1"/>
  <c r="I60" i="1" s="1"/>
  <c r="H59" i="1"/>
  <c r="I59" i="1" s="1"/>
  <c r="H58" i="1"/>
  <c r="I58" i="1" s="1"/>
  <c r="H57" i="1"/>
  <c r="I57" i="1" s="1"/>
  <c r="H56" i="1"/>
  <c r="I56" i="1" s="1"/>
  <c r="H55" i="1"/>
  <c r="I55" i="1" s="1"/>
  <c r="H54" i="1"/>
  <c r="I54" i="1" s="1"/>
  <c r="H53" i="1"/>
  <c r="I53" i="1" s="1"/>
  <c r="H52" i="1"/>
  <c r="I52" i="1" s="1"/>
  <c r="H51" i="1"/>
  <c r="I51" i="1" s="1"/>
  <c r="H50" i="1"/>
  <c r="I50" i="1" s="1"/>
  <c r="H49" i="1"/>
  <c r="I49" i="1" s="1"/>
  <c r="H48" i="1"/>
  <c r="I48" i="1" s="1"/>
  <c r="H44" i="1"/>
  <c r="I44" i="1" s="1"/>
  <c r="H43" i="1"/>
  <c r="I43" i="1" s="1"/>
  <c r="H39" i="1"/>
  <c r="I39" i="1" s="1"/>
  <c r="H38" i="1"/>
  <c r="I38" i="1" s="1"/>
  <c r="H37" i="1"/>
  <c r="I37" i="1" s="1"/>
  <c r="H33" i="1"/>
  <c r="I33" i="1" s="1"/>
  <c r="H32" i="1"/>
  <c r="I32" i="1" s="1"/>
  <c r="H31" i="1"/>
  <c r="I31" i="1" s="1"/>
  <c r="H30" i="1"/>
  <c r="I30" i="1" s="1"/>
  <c r="H27" i="1"/>
  <c r="I27" i="1" s="1"/>
  <c r="H23" i="1"/>
  <c r="I23" i="1" s="1"/>
  <c r="H22" i="1"/>
  <c r="I22" i="1" s="1"/>
  <c r="H21" i="1"/>
  <c r="I21" i="1" s="1"/>
  <c r="H18" i="1"/>
  <c r="I18" i="1" s="1"/>
  <c r="H17" i="1"/>
  <c r="I17" i="1" s="1"/>
  <c r="H13" i="1"/>
  <c r="I13" i="1" s="1"/>
  <c r="H12" i="1"/>
  <c r="I12" i="1" s="1"/>
  <c r="H9" i="1"/>
  <c r="I9" i="1" s="1"/>
  <c r="H8" i="1"/>
  <c r="I8" i="1" s="1"/>
  <c r="H7" i="1"/>
  <c r="I7" i="1" s="1"/>
  <c r="H6" i="1"/>
  <c r="I6" i="1" s="1"/>
  <c r="H10" i="1" l="1"/>
  <c r="I10" i="1" s="1"/>
  <c r="H29" i="1"/>
  <c r="I29" i="1" s="1"/>
  <c r="E79" i="1"/>
  <c r="E86" i="1"/>
  <c r="E95" i="1"/>
  <c r="H95" i="1" s="1"/>
  <c r="I95" i="1" s="1"/>
  <c r="E108" i="1"/>
  <c r="H108" i="1" s="1"/>
  <c r="I108" i="1" s="1"/>
  <c r="H142" i="1"/>
  <c r="I142" i="1" s="1"/>
  <c r="E167" i="1"/>
  <c r="H167" i="1" s="1"/>
  <c r="I167" i="1" s="1"/>
  <c r="E170" i="1"/>
  <c r="H170" i="1" s="1"/>
  <c r="I170" i="1" s="1"/>
  <c r="E178" i="1"/>
  <c r="H178" i="1" s="1"/>
  <c r="I178" i="1" s="1"/>
  <c r="E182" i="1"/>
  <c r="H182" i="1" s="1"/>
  <c r="I182" i="1" s="1"/>
  <c r="E187" i="1"/>
  <c r="H187" i="1" s="1"/>
  <c r="I187" i="1" s="1"/>
  <c r="E197" i="1"/>
  <c r="H197" i="1" s="1"/>
  <c r="I197" i="1" s="1"/>
  <c r="H212" i="1"/>
  <c r="H225" i="1"/>
  <c r="H239" i="1"/>
  <c r="H252" i="1"/>
  <c r="H258" i="1"/>
  <c r="H268" i="1"/>
  <c r="H279" i="1"/>
  <c r="E301" i="1"/>
  <c r="E323" i="1"/>
  <c r="E387" i="1"/>
  <c r="E348" i="1"/>
  <c r="H11" i="1"/>
  <c r="I11" i="1" s="1"/>
  <c r="H19" i="1"/>
  <c r="I19" i="1" s="1"/>
  <c r="E80" i="1"/>
  <c r="E84" i="1"/>
  <c r="E96" i="1"/>
  <c r="H96" i="1" s="1"/>
  <c r="I96" i="1" s="1"/>
  <c r="E100" i="1"/>
  <c r="H100" i="1" s="1"/>
  <c r="I100" i="1" s="1"/>
  <c r="H138" i="1"/>
  <c r="I138" i="1" s="1"/>
  <c r="H153" i="1"/>
  <c r="I153" i="1" s="1"/>
  <c r="E168" i="1"/>
  <c r="H168" i="1" s="1"/>
  <c r="I168" i="1" s="1"/>
  <c r="E185" i="1"/>
  <c r="H185" i="1" s="1"/>
  <c r="I185" i="1" s="1"/>
  <c r="E188" i="1"/>
  <c r="H188" i="1" s="1"/>
  <c r="I188" i="1" s="1"/>
  <c r="E198" i="1"/>
  <c r="H198" i="1" s="1"/>
  <c r="I198" i="1" s="1"/>
  <c r="E203" i="1"/>
  <c r="H203" i="1" s="1"/>
  <c r="I203" i="1" s="1"/>
  <c r="H219" i="1"/>
  <c r="H226" i="1"/>
  <c r="H245" i="1"/>
  <c r="H259" i="1"/>
  <c r="H269" i="1"/>
  <c r="H280" i="1"/>
  <c r="E296" i="1"/>
  <c r="E302" i="1"/>
  <c r="E309" i="1"/>
  <c r="E320" i="1"/>
  <c r="E375" i="1"/>
  <c r="H20" i="1"/>
  <c r="I20" i="1" s="1"/>
  <c r="H28" i="1"/>
  <c r="I28" i="1" s="1"/>
  <c r="E74" i="1"/>
  <c r="E78" i="1"/>
  <c r="E85" i="1"/>
  <c r="E107" i="1"/>
  <c r="H107" i="1" s="1"/>
  <c r="I107" i="1" s="1"/>
  <c r="E111" i="1"/>
  <c r="H111" i="1" s="1"/>
  <c r="I111" i="1" s="1"/>
  <c r="H139" i="1"/>
  <c r="I139" i="1" s="1"/>
  <c r="H146" i="1"/>
  <c r="I146" i="1" s="1"/>
  <c r="E165" i="1"/>
  <c r="H165" i="1" s="1"/>
  <c r="I165" i="1" s="1"/>
  <c r="E169" i="1"/>
  <c r="H169" i="1" s="1"/>
  <c r="I169" i="1" s="1"/>
  <c r="E186" i="1"/>
  <c r="H186" i="1" s="1"/>
  <c r="I186" i="1" s="1"/>
  <c r="H235" i="1"/>
  <c r="H246" i="1"/>
  <c r="H254" i="1"/>
  <c r="H260" i="1"/>
  <c r="H267" i="1"/>
  <c r="H281" i="1"/>
  <c r="E305" i="1"/>
  <c r="E310" i="1"/>
  <c r="E347" i="1"/>
  <c r="E360" i="1"/>
  <c r="I70" i="1"/>
  <c r="H130" i="1"/>
  <c r="I130" i="1" s="1"/>
  <c r="H145" i="1"/>
  <c r="I145" i="1" s="1"/>
  <c r="E174" i="1"/>
  <c r="H174" i="1" s="1"/>
  <c r="I174" i="1" s="1"/>
  <c r="E106" i="1"/>
  <c r="H106" i="1" s="1"/>
  <c r="I106" i="1" s="1"/>
  <c r="H154" i="1"/>
  <c r="I154" i="1" s="1"/>
  <c r="E171" i="1"/>
  <c r="H171" i="1" s="1"/>
  <c r="I171" i="1" s="1"/>
  <c r="E189" i="1"/>
  <c r="H189" i="1" s="1"/>
  <c r="I189" i="1" s="1"/>
  <c r="H227" i="1"/>
  <c r="E295" i="1"/>
  <c r="E354" i="1"/>
  <c r="E366" i="1"/>
  <c r="E381" i="1"/>
  <c r="E393" i="1"/>
  <c r="E177" i="1"/>
  <c r="H177" i="1" s="1"/>
  <c r="I177" i="1" s="1"/>
  <c r="E192" i="1"/>
  <c r="H192" i="1" s="1"/>
  <c r="I192" i="1" s="1"/>
  <c r="E202" i="1"/>
  <c r="H202" i="1" s="1"/>
  <c r="I202" i="1" s="1"/>
  <c r="H248" i="1"/>
  <c r="E339" i="1"/>
  <c r="E344" i="1"/>
  <c r="E350" i="1"/>
  <c r="E356" i="1"/>
  <c r="E362" i="1"/>
  <c r="E371" i="1"/>
  <c r="E377" i="1"/>
  <c r="E383" i="1"/>
  <c r="E389" i="1"/>
  <c r="E357" i="1"/>
  <c r="E363" i="1"/>
  <c r="E372" i="1"/>
  <c r="E378" i="1"/>
  <c r="E384" i="1"/>
  <c r="E390" i="1"/>
  <c r="E333" i="1"/>
  <c r="E345" i="1"/>
  <c r="E351" i="1"/>
  <c r="H215" i="1"/>
  <c r="E340" i="1"/>
  <c r="E349" i="1"/>
  <c r="E355" i="1"/>
  <c r="E361" i="1"/>
  <c r="E370" i="1"/>
  <c r="E376" i="1"/>
  <c r="E382" i="1"/>
  <c r="E388" i="1"/>
  <c r="E394" i="1"/>
  <c r="I69" i="1"/>
</calcChain>
</file>

<file path=xl/sharedStrings.xml><?xml version="1.0" encoding="utf-8"?>
<sst xmlns="http://schemas.openxmlformats.org/spreadsheetml/2006/main" count="609" uniqueCount="316">
  <si>
    <t>HIGHLAND PURCHASING</t>
  </si>
  <si>
    <t>Prijslijst Bag-inBox (Kant en Klaar)</t>
  </si>
  <si>
    <t>VERS / PREMIUM SELECTIE</t>
  </si>
  <si>
    <t>Artikel</t>
  </si>
  <si>
    <t>Product</t>
  </si>
  <si>
    <t>10 liter</t>
  </si>
  <si>
    <t>per liter</t>
  </si>
  <si>
    <t>per 200 ml</t>
  </si>
  <si>
    <t xml:space="preserve">Sinaasappel VERS </t>
  </si>
  <si>
    <t>Sinaasappel VERS NFC</t>
  </si>
  <si>
    <t>Sinaasappel VERS Brazil</t>
  </si>
  <si>
    <t>Siciliaanse Bloedsinaasappel</t>
  </si>
  <si>
    <t>Cranberry</t>
  </si>
  <si>
    <t>Appel VERS Troebel</t>
  </si>
  <si>
    <t>Grapefruit Pink</t>
  </si>
  <si>
    <t>Sinaasappel VERS met Mango</t>
  </si>
  <si>
    <t>TOP SELECTIE</t>
  </si>
  <si>
    <t>Sinaasappel 100%</t>
  </si>
  <si>
    <t>Sinaasappel 100% met vruchtvlees</t>
  </si>
  <si>
    <t>Sinaasappelnectar met vruchtvlees</t>
  </si>
  <si>
    <t>Appel 100%</t>
  </si>
  <si>
    <t>Appel Nectar</t>
  </si>
  <si>
    <t>Multi-Vitamine 100%</t>
  </si>
  <si>
    <t>Multi-Vitamine Nectar</t>
  </si>
  <si>
    <t>SMOOTHIE SELECTIE</t>
  </si>
  <si>
    <t>Fruit Smoothie Aardbei</t>
  </si>
  <si>
    <t>Fruit Smoothie Bosfruit</t>
  </si>
  <si>
    <t>Fruit Smoothie Mango Banaan</t>
  </si>
  <si>
    <t>Fruit Smoothie Mango Passievrucht</t>
  </si>
  <si>
    <t>Super Smoothie Guave Meloen Wortel</t>
  </si>
  <si>
    <t>Super Smoothie Kiwi Limoen Spinazie Komkommer</t>
  </si>
  <si>
    <t>Super Smoothie Mango Goji-Bes Acerola &amp; Rozenbottel</t>
  </si>
  <si>
    <t>BIOLOGISCHE SELECTIE NL-BIO-01</t>
  </si>
  <si>
    <t>Sinaasappel Biologisch</t>
  </si>
  <si>
    <t>Appel VERS Biologisch</t>
  </si>
  <si>
    <t>Bio Smoothie Red Dream</t>
  </si>
  <si>
    <t>IJSTHEE SELECTIE</t>
  </si>
  <si>
    <t>IJsthee Perzik</t>
  </si>
  <si>
    <t>IJsthee Citroen</t>
  </si>
  <si>
    <t>5 LITER BAG MET TAPKRAAN (2 X 5L PER DOOS)</t>
  </si>
  <si>
    <t>2 x 5 liter</t>
  </si>
  <si>
    <t>Citroenlimonade VERS</t>
  </si>
  <si>
    <t>Appel Rabarber</t>
  </si>
  <si>
    <t>Appel Peer</t>
  </si>
  <si>
    <t>Product ( 1 x 5L per doos)</t>
  </si>
  <si>
    <t>1 x 5 liter</t>
  </si>
  <si>
    <t>Appel Gember</t>
  </si>
  <si>
    <t>FROZIQ - heerlijke Ice Coffee of maak zelf een Frozen Smoothie</t>
  </si>
  <si>
    <t>6 stuks</t>
  </si>
  <si>
    <t>zak/bus</t>
  </si>
  <si>
    <t>Opbrengst</t>
  </si>
  <si>
    <t>Ice Coffee</t>
  </si>
  <si>
    <t>gem. 4,6</t>
  </si>
  <si>
    <t>liter</t>
  </si>
  <si>
    <t>Smoothie Slush Mix (te gebruiken i.c.m. Oranka Smoothies)</t>
  </si>
  <si>
    <t>gem. 18,5</t>
  </si>
  <si>
    <t>TOPPINGS</t>
  </si>
  <si>
    <t>6 x fles</t>
  </si>
  <si>
    <t>fles</t>
  </si>
  <si>
    <t>Amarena (0,9 kg)</t>
  </si>
  <si>
    <t>Chocolade Premium (0,9 kg)</t>
  </si>
  <si>
    <t>Witte Chocolade (0,9 kg)</t>
  </si>
  <si>
    <t>Aardbei (1 kg)</t>
  </si>
  <si>
    <t>Hazelnoot Wit (0,9 kg)</t>
  </si>
  <si>
    <t>Hazelnoot (1 kg)</t>
  </si>
  <si>
    <t>Koffie (1 kg)</t>
  </si>
  <si>
    <t>Caramel (1 kg)</t>
  </si>
  <si>
    <t>Mango (1 kg)</t>
  </si>
  <si>
    <t>Honing (1 kg)</t>
  </si>
  <si>
    <t>Chocolade (1 kg)</t>
  </si>
  <si>
    <t>Straciatella (0,85 kg)</t>
  </si>
  <si>
    <t>Tropical (1 kg)</t>
  </si>
  <si>
    <t>Bosbessen (1 kg)</t>
  </si>
  <si>
    <t>Prijslijst concentraten</t>
  </si>
  <si>
    <t>ORANKA CONCENTRATEN</t>
  </si>
  <si>
    <t>12 x 1 liter</t>
  </si>
  <si>
    <t>pakje</t>
  </si>
  <si>
    <t>opbrengst</t>
  </si>
  <si>
    <t>200 ml</t>
  </si>
  <si>
    <t>Sinaasappel 1+4</t>
  </si>
  <si>
    <t>Multi-Vitamine 1+4</t>
  </si>
  <si>
    <t>Appel 1+4</t>
  </si>
  <si>
    <t>Appel Kers 1+4</t>
  </si>
  <si>
    <t>Sinaasappel 1+9</t>
  </si>
  <si>
    <t>Multi-Vitamine 1+9</t>
  </si>
  <si>
    <t>Appel 1+9</t>
  </si>
  <si>
    <t>FRISCO CONCENTRATEN</t>
  </si>
  <si>
    <t>12 x 500 ml</t>
  </si>
  <si>
    <t>Frisco Sinaasappel 1+19</t>
  </si>
  <si>
    <t>Frisco Appel 1+19</t>
  </si>
  <si>
    <t>Frisco Zwarte Bessen 1+19</t>
  </si>
  <si>
    <t>Frisco Citroen 1+19</t>
  </si>
  <si>
    <t>Frisco Ananas 1+19</t>
  </si>
  <si>
    <t>Frisco Watermeloen 1+19</t>
  </si>
  <si>
    <t>Frisco Appel Kers 1+19</t>
  </si>
  <si>
    <t>Frisco Zwarte Bessen + Citroen + Ananas + Watermeloen</t>
  </si>
  <si>
    <t>POSTMIX VRUCHTENSAP 1+5 (inh 5 liter)</t>
  </si>
  <si>
    <t>Sinaasappel 100% 1+5 Biologisch</t>
  </si>
  <si>
    <t>Appel 100% 1+5 Biologisch</t>
  </si>
  <si>
    <t xml:space="preserve">Sinaasappel 100% 1+5 </t>
  </si>
  <si>
    <t>Sinaasappel nectar met vruchtvlees 1+5</t>
  </si>
  <si>
    <t>Multi-Vitamine nectar 1+5</t>
  </si>
  <si>
    <t>Appel 100% 1+5</t>
  </si>
  <si>
    <t>Grapefruit Pink nectar 1+5</t>
  </si>
  <si>
    <t>POSTMIX VRUCHTENSAP 1+6 (inh 5 liter)</t>
  </si>
  <si>
    <t>Sinaasappel 100% 1+6</t>
  </si>
  <si>
    <t xml:space="preserve">Sinaasappel 90% 1+6 </t>
  </si>
  <si>
    <t xml:space="preserve">Sinaasappel 50% met vruchtvlees 1+6 </t>
  </si>
  <si>
    <t xml:space="preserve">Sinaasappel 35% met vruchtvlees 1+6 </t>
  </si>
  <si>
    <t>Multi-Vitamine nectar 1+6</t>
  </si>
  <si>
    <t>Appel 90% 1+6</t>
  </si>
  <si>
    <t>POSTMIX HYDRATION (inh 3 kg)</t>
  </si>
  <si>
    <t>1 x 3 kilo</t>
  </si>
  <si>
    <t>Rode Vruchten 1+19</t>
  </si>
  <si>
    <t>Vlierbesbloesem met Citroen 1+19</t>
  </si>
  <si>
    <t>IJsthee Perzik 1+19</t>
  </si>
  <si>
    <t>IJsthee Citroen 1+19</t>
  </si>
  <si>
    <t>IJsthee Bosfruit 1+19</t>
  </si>
  <si>
    <t>IJsthee Cranberry 1+19</t>
  </si>
  <si>
    <t>Appel 1+19</t>
  </si>
  <si>
    <t>Sinaasappel 1+19</t>
  </si>
  <si>
    <t>Multi-Vitamine 1+19</t>
  </si>
  <si>
    <t>Zwarte Bessen 1+19</t>
  </si>
  <si>
    <t>Ananas 1+19</t>
  </si>
  <si>
    <t>Kersen 1+19</t>
  </si>
  <si>
    <t>Mango 1+19</t>
  </si>
  <si>
    <t>Grapefruit 1+19</t>
  </si>
  <si>
    <t>LIMORANKA - SUIKERVRIJE LIMONADESIROOP 1+28 (inh 5 liter)</t>
  </si>
  <si>
    <t>can 5 liter</t>
  </si>
  <si>
    <t>soja</t>
  </si>
  <si>
    <t>Limoranka Suikervrij Sinaasappel</t>
  </si>
  <si>
    <t>Limoranka Suikervrij Framboos</t>
  </si>
  <si>
    <t>Limoranka Suikervrij Tropical</t>
  </si>
  <si>
    <t>Limoranka Suikervrij Reine Claude</t>
  </si>
  <si>
    <t>* MINIMALE BESTELHOEVEELHEID IS 9 CANS EN EEN VEELVOUD VAN 3 (9, 12, 15 ETC.)</t>
  </si>
  <si>
    <t>ISOTONIC - Isotone Dorstlesser</t>
  </si>
  <si>
    <t>10 x 750 g</t>
  </si>
  <si>
    <t>750 g</t>
  </si>
  <si>
    <t>Isotonic Sinaasappel</t>
  </si>
  <si>
    <t>Isotonic Lemon</t>
  </si>
  <si>
    <t>ORANKA HYDRATION JUICE - MET VITAMINE C &amp; ZINK*</t>
  </si>
  <si>
    <t>Waldmeister 1+19</t>
  </si>
  <si>
    <t>Mandarijn 1+19</t>
  </si>
  <si>
    <t>Aardbei 1+19</t>
  </si>
  <si>
    <t>Framboos 1+19</t>
  </si>
  <si>
    <t>Perzik 1+19</t>
  </si>
  <si>
    <t>Vlierbesbloesem 1+19</t>
  </si>
  <si>
    <t>Groene Thee Citroen 1+19</t>
  </si>
  <si>
    <t>IJsthee Limoen 1+19</t>
  </si>
  <si>
    <t>Peer 1+19 *</t>
  </si>
  <si>
    <t>Kersen Banaan 1+19 *</t>
  </si>
  <si>
    <t>Rabarber 1+19 *</t>
  </si>
  <si>
    <t>Rode Vruchten 1+19 *</t>
  </si>
  <si>
    <t>Appel troebel 1+19 *</t>
  </si>
  <si>
    <t>Bosbes 1+19 *</t>
  </si>
  <si>
    <t>Gember Citroen 1+19 *</t>
  </si>
  <si>
    <t>Appel Kers 1+19 *</t>
  </si>
  <si>
    <t>Sinaasappel Maracuja 1+19 *</t>
  </si>
  <si>
    <t>Sinaas + Multi + Zwarte Bes + Appel</t>
  </si>
  <si>
    <t>Sinaas + Multi + Aardbei + Kersen Banaan</t>
  </si>
  <si>
    <t>Sinaas + Zwarte Bes + Framboos + Perzik</t>
  </si>
  <si>
    <t>Framboos + IJsthee Limoen + Vlierbesbloesem + Kersen Banaan</t>
  </si>
  <si>
    <t>Gember Citroen + Rode Vruchten + Appel Troebel + Gr. Thee &amp; Citroen</t>
  </si>
  <si>
    <t>ORANKA STICKS VITAL - MET VITAMINE D, C &amp; ZINK 1+19</t>
  </si>
  <si>
    <t>20 sticks</t>
  </si>
  <si>
    <t>stick</t>
  </si>
  <si>
    <t>Sticks - Sinaasappel</t>
  </si>
  <si>
    <t>Sticks - IJsthee Perzik</t>
  </si>
  <si>
    <t>Sticks - Appel Troebel</t>
  </si>
  <si>
    <t>Sticks - Zwarte Bessen</t>
  </si>
  <si>
    <t>Sticks - Waldmeister</t>
  </si>
  <si>
    <t>Sticks - Kersen</t>
  </si>
  <si>
    <t>Sticks - Assorti - 8 Sinaas, 4 IJsthee, 4 Appel, 4 Zwarte Bes</t>
  </si>
  <si>
    <t>Sticks - Assorti - 6 Sinaas, 4 Zwarte Bes, 4 Appel, 4 Kers, 2 Waldmeister</t>
  </si>
  <si>
    <t>* MINIMALE BESTELHOEVEELHEID IS 6 DOOSJES À 20 STICKS - SMAKEN NAAR KEUZE</t>
  </si>
  <si>
    <t>Prijslijst Mono-verpakkingen</t>
  </si>
  <si>
    <t>FREZZ + PROTEINE (EIWITVERRIJKT)</t>
  </si>
  <si>
    <t>6 x 1 liter</t>
  </si>
  <si>
    <t>melk</t>
  </si>
  <si>
    <t>Frezz - Sinaasappel + proteïne, vitamine C, D en zink</t>
  </si>
  <si>
    <t>Frezz - Appel Troebel + proteïne, vitamine C, D en zink</t>
  </si>
  <si>
    <t>24 x 200 ml</t>
  </si>
  <si>
    <t>ORANKA SINAASAPPEL VERS 1 liter</t>
  </si>
  <si>
    <t>Sinaas VERS 1 liter</t>
  </si>
  <si>
    <t>GÜLDENKRON DRINKS 1 liter</t>
  </si>
  <si>
    <t>Güldenkron - 100% Sinaasappelsap</t>
  </si>
  <si>
    <t>Güldenkron - 100% Appelsap</t>
  </si>
  <si>
    <t>Güldenkron - 12 Vruchten Multi-Vitamine</t>
  </si>
  <si>
    <t>Güldenkron - 100% Ananassap</t>
  </si>
  <si>
    <t>Güldenkron - Banaan Nectar</t>
  </si>
  <si>
    <t>Güldenkron - Mango Nectar</t>
  </si>
  <si>
    <t>Güldenkron - Kersen Nectar</t>
  </si>
  <si>
    <t>GÜLDENKRON DRINKS 500 ml</t>
  </si>
  <si>
    <t>500 ml</t>
  </si>
  <si>
    <t xml:space="preserve">Güldenkron - 100% Appelsap </t>
  </si>
  <si>
    <t>GÜLDENKRON DRINKS 200 ml</t>
  </si>
  <si>
    <t>GÜLDENKRON SMOOTHIES 200 ml</t>
  </si>
  <si>
    <t>Güldenkron - Groene Smoothie</t>
  </si>
  <si>
    <t>Güldenkron - Gele Smoothie</t>
  </si>
  <si>
    <t>Güldenkron - Witte Smoothie</t>
  </si>
  <si>
    <t>Güldenkron - Rode Smoothie</t>
  </si>
  <si>
    <t>JOYCE DRINKS 1 liter</t>
  </si>
  <si>
    <t>Joyce - Sinaasappel</t>
  </si>
  <si>
    <t>Joyce - Appel</t>
  </si>
  <si>
    <t>Joyce - Multi-Vitamine</t>
  </si>
  <si>
    <t>JOYCE DRINKS 500 ml</t>
  </si>
  <si>
    <t>gluten</t>
  </si>
  <si>
    <t xml:space="preserve">Joyce - ACE </t>
  </si>
  <si>
    <t>Joyce -  Lemon</t>
  </si>
  <si>
    <t>Joyce - IJsthee Perzik</t>
  </si>
  <si>
    <t>Joyce - IJsthee Citroen</t>
  </si>
  <si>
    <t>JOYCE DRINKS 200 ml</t>
  </si>
  <si>
    <t>NATURAL - BIOLOGISCHE SAPPEN NL-BIO-01</t>
  </si>
  <si>
    <t>15 x 200 ml</t>
  </si>
  <si>
    <t>Natural - Sinaasappel</t>
  </si>
  <si>
    <t>Natural - Appel-Vlierbes</t>
  </si>
  <si>
    <t>Natural - Appel Troebel</t>
  </si>
  <si>
    <t>FREZZ - SMOOTHIES</t>
  </si>
  <si>
    <t>Frezz - Smoothie Kiwi Limoen Spinazie Komkommer</t>
  </si>
  <si>
    <t>Frezz - Smoothie Mango Banaan</t>
  </si>
  <si>
    <t>Frezz - Smoothie Bosfruit</t>
  </si>
  <si>
    <t>VITAMIN CHOICE - Vitamine Water</t>
  </si>
  <si>
    <t>Vitamin Choice - Zwarte Bes Açai Zero Sugar</t>
  </si>
  <si>
    <t>Vitamin Choice - Ananas Passievrucht Zero Sugar</t>
  </si>
  <si>
    <t>Vitamin Choice - Citroen Melisse Zero Sugar</t>
  </si>
  <si>
    <t>Vitamin Choice - Aqua</t>
  </si>
  <si>
    <t>Prijslijst Disposables</t>
  </si>
  <si>
    <t>Disposables worden met uw reguliere sap/smoothie bestelling verzonden en tellen niet mee met het minimale orderbedrag</t>
  </si>
  <si>
    <t>PET FLES DOPPEN</t>
  </si>
  <si>
    <t>doos</t>
  </si>
  <si>
    <t>per stuk</t>
  </si>
  <si>
    <t>PET Dop Oranje per 350 stuks</t>
  </si>
  <si>
    <t>PET Dop Transparant per 350 stuks</t>
  </si>
  <si>
    <t>PET Dop Groen per 350 stuks</t>
  </si>
  <si>
    <t>PET Dop Zwart per 350 stuks</t>
  </si>
  <si>
    <t>PET FLESSEN</t>
  </si>
  <si>
    <t>PET FLES 60 ml + doppen per 750</t>
  </si>
  <si>
    <t>PET FLES 150 ml per 350</t>
  </si>
  <si>
    <t>PET FLES 200 ml per 270 (GEDOPT)</t>
  </si>
  <si>
    <t>PET FLES 200 ml per 270</t>
  </si>
  <si>
    <t>PET FLES 250 ml per 210 (GEDOPT)</t>
  </si>
  <si>
    <t>PET FLES 250 ml per 210</t>
  </si>
  <si>
    <t>PET FLES 330 ml per 180</t>
  </si>
  <si>
    <t>PET FLES 500 ml per 108 (GEDOPT)</t>
  </si>
  <si>
    <t>PET FLES 500 ml per 108</t>
  </si>
  <si>
    <t>PET FLES 1000 ml per 70 (GEDOPT)</t>
  </si>
  <si>
    <t>PET FLES ARC 150 ml per 300</t>
  </si>
  <si>
    <t>PET FLES ARC 250 ml per 210</t>
  </si>
  <si>
    <t>BIOLOGISCHE AFBREEKBARE PLA BEKERS / DEKSELS</t>
  </si>
  <si>
    <t>PLA Beker Biologisch 200 ml per 800</t>
  </si>
  <si>
    <t>PLA Beker Biologisch 250 ml per 2.000</t>
  </si>
  <si>
    <t>PLA Beker Biologisch 300 ml per 1.120</t>
  </si>
  <si>
    <t>PLA Beker Biologisch 400 ml per 1.040</t>
  </si>
  <si>
    <t>PLA Deksel Biologisch 200/300/400 ml per 2.000</t>
  </si>
  <si>
    <t>PLA Deksel Biologisch 250 ml per 3.000</t>
  </si>
  <si>
    <t>Papieren rietjes (zwart) per 250</t>
  </si>
  <si>
    <t>GLAZEN</t>
  </si>
  <si>
    <t>Glas 205 ml (=150 ml werkinhoud) per 12</t>
  </si>
  <si>
    <t>op aanvraag</t>
  </si>
  <si>
    <t>Glas 250 ml (=200 ml werkinhoud) per 12</t>
  </si>
  <si>
    <t>Glas 365 ml (=300 ml werkinhoud) per 12</t>
  </si>
  <si>
    <t>BARCODE STICKERS per vel à 90 stuks</t>
  </si>
  <si>
    <t>vel</t>
  </si>
  <si>
    <t>Barcode-sticker</t>
  </si>
  <si>
    <t>FLES-STICKERS per vel à 30 stuks</t>
  </si>
  <si>
    <t>Product (biologische sappen &amp; smoothies)</t>
  </si>
  <si>
    <t>Sticker Biologisch Sinaasappel</t>
  </si>
  <si>
    <t>Sticker Biologisch Appel</t>
  </si>
  <si>
    <t>Sticker BIO Smoothie Mango Passiefruit</t>
  </si>
  <si>
    <t>Sticker BIO Smoothie Red Dream</t>
  </si>
  <si>
    <t>Product (sappen &amp; smoothies)</t>
  </si>
  <si>
    <t>Sticker Vers Sinaasappel</t>
  </si>
  <si>
    <t>Sticker Siciliaanse Bloedsinaasappel</t>
  </si>
  <si>
    <t>Sticker Cranberry</t>
  </si>
  <si>
    <t>Sticker Vers Troebel Appelsap</t>
  </si>
  <si>
    <t>Sticker Pink Grapefruit</t>
  </si>
  <si>
    <t>Sticker Vers Sinaasappel Mango</t>
  </si>
  <si>
    <t>Sticker Citroen Limonade Vers</t>
  </si>
  <si>
    <t>Sticker Sinaasappel</t>
  </si>
  <si>
    <t>Sticker Appel</t>
  </si>
  <si>
    <t>Sticker Multi-Vitamine</t>
  </si>
  <si>
    <t>Sticker Smoothie Aardbei</t>
  </si>
  <si>
    <t>Sticker Smoothie Bosfruit</t>
  </si>
  <si>
    <t>Sticker Smoothie Mango Banaan</t>
  </si>
  <si>
    <t>Sticker Super Smoothie Guave/Meloen/Wortel</t>
  </si>
  <si>
    <t>Sticker Super Smoothie Kiwi/Limoen/Spinazie/Komkommer</t>
  </si>
  <si>
    <t>Sticker Super Smoothie Mango/Goji-Bes/Acerola</t>
  </si>
  <si>
    <t>Sticker IJsthee Perzik</t>
  </si>
  <si>
    <t>Sticker IJsthee Citroen</t>
  </si>
  <si>
    <t>Sticker Redberry</t>
  </si>
  <si>
    <t>Sticker Appel Kers</t>
  </si>
  <si>
    <t>Sticker Appel Rabarber</t>
  </si>
  <si>
    <t>Sticker Appel Gember</t>
  </si>
  <si>
    <t>Sticker Appel Peer</t>
  </si>
  <si>
    <t>Product (hydration juices 1+19)</t>
  </si>
  <si>
    <t xml:space="preserve">Sticker Multi-Vitamine </t>
  </si>
  <si>
    <t>Sticker Waldmeister</t>
  </si>
  <si>
    <t>Sticker Kersen</t>
  </si>
  <si>
    <t>Sticker Zwarte Bessen</t>
  </si>
  <si>
    <t>Sticker Ananas</t>
  </si>
  <si>
    <t>Sticker Mandarijn</t>
  </si>
  <si>
    <t>Sticker Aardbei</t>
  </si>
  <si>
    <t>Sticker Framboos</t>
  </si>
  <si>
    <t>Sticker Perzik</t>
  </si>
  <si>
    <t>Sticker Vlierbesbloesem</t>
  </si>
  <si>
    <t>Sticker Groene Thee Citroen</t>
  </si>
  <si>
    <t>Sticker Peer</t>
  </si>
  <si>
    <t>Sticker Kersen Banaan</t>
  </si>
  <si>
    <t>Sticker Rabarber</t>
  </si>
  <si>
    <t>Sticker Rode Vruchten</t>
  </si>
  <si>
    <t>Sticker Appel Troebel</t>
  </si>
  <si>
    <t>Sticker Bosbes</t>
  </si>
  <si>
    <t>Sticker Gember Citroen</t>
  </si>
  <si>
    <t>Sticker Sinaasappel Maracuja</t>
  </si>
  <si>
    <t>Sticker IJsthee Limoen</t>
  </si>
  <si>
    <t>Sticker Watermeloen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</si>
</sst>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€&quot;\ #,##0.00"/>
  </numFmts>
  <fonts count="7" x14ac:knownFonts="1">
    <font>
      <sz val="11"/>
      <color theme="1"/>
      <name val="Calibri"/>
      <family val="2"/>
      <scheme val="minor"/>
    </font>
    <font>
      <b/>
      <sz val="18"/>
      <color theme="1"/>
      <name val="Gill Sans MT"/>
      <family val="2"/>
    </font>
    <font>
      <sz val="10"/>
      <color theme="1"/>
      <name val="Gill Sans MT"/>
      <family val="2"/>
    </font>
    <font>
      <b/>
      <sz val="10"/>
      <color theme="1"/>
      <name val="Gill Sans MT"/>
      <family val="2"/>
    </font>
    <font>
      <b/>
      <sz val="16"/>
      <color rgb="FFF39200"/>
      <name val="Gill Sans MT"/>
      <family val="2"/>
    </font>
    <font>
      <b/>
      <sz val="10"/>
      <color rgb="FFF39200"/>
      <name val="Gill Sans MT"/>
      <family val="2"/>
    </font>
    <font>
      <b/>
      <u/>
      <sz val="10"/>
      <color theme="1"/>
      <name val="Gill Sans MT"/>
      <family val="2"/>
    </font>
  </fonts>
  <fills count="3">
    <fill>
      <patternFill patternType="none"/>
    </fill>
    <fill>
      <patternFill patternType="gray125"/>
    </fill>
    <fill>
      <patternFill patternType="solid">
        <fgColor rgb="FFFDF2E4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0" borderId="0" xfId="0" applyFont="1" applyAlignment="1">
      <alignment vertical="center"/>
    </xf>
    <xf numFmtId="0" fontId="3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164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16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5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64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0" fontId="6" fillId="0" borderId="0" xfId="0" applyFont="1" applyAlignment="1">
      <alignment horizontal="right" vertical="center"/>
    </xf>
    <xf numFmtId="164" fontId="2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94"/>
  <sheetViews>
    <sheetView tabSelected="1" zoomScaleNormal="100" workbookViewId="0">
      <selection sqref="A1:I1"/>
    </sheetView>
  </sheetViews>
  <sheetFormatPr defaultRowHeight="15" x14ac:dyDescent="0.25"/>
  <cols>
    <col min="1" max="1" width="6.5703125" style="8" bestFit="1" customWidth="1"/>
    <col min="2" max="2" width="9.28515625" style="9" customWidth="1"/>
    <col min="3" max="3" width="62.85546875" style="9" customWidth="1"/>
    <col min="4" max="4" width="20.7109375" style="10" customWidth="1"/>
    <col min="5" max="5" width="10.42578125" style="11" customWidth="1"/>
    <col min="6" max="6" width="12.7109375" style="8" customWidth="1"/>
    <col min="7" max="7" width="12.7109375" style="9" customWidth="1"/>
    <col min="8" max="8" width="8.140625" style="10" bestFit="1" customWidth="1"/>
    <col min="9" max="9" width="10.140625" style="10" bestFit="1" customWidth="1"/>
    <col min="10" max="16384" width="9.140625" style="1"/>
  </cols>
  <sheetData>
    <row r="1" spans="1:9" ht="27.75" x14ac:dyDescent="0.25">
      <c r="A1" s="21" t="s">
        <v>0</v>
      </c>
      <c r="B1" s="21"/>
      <c r="C1" s="21"/>
      <c r="D1" s="21"/>
      <c r="E1" s="21"/>
      <c r="F1" s="21"/>
      <c r="G1" s="21"/>
      <c r="H1" s="21"/>
      <c r="I1" s="21"/>
    </row>
    <row r="2" spans="1:9" s="7" customFormat="1" ht="24.75" x14ac:dyDescent="0.25">
      <c r="A2" s="2"/>
      <c r="B2" s="3" t="s">
        <v>1</v>
      </c>
      <c r="C2" s="4"/>
      <c r="D2" s="5"/>
      <c r="E2" s="6"/>
      <c r="F2" s="2"/>
      <c r="G2" s="4"/>
      <c r="H2" s="5"/>
      <c r="I2" s="5"/>
    </row>
    <row r="4" spans="1:9" s="7" customFormat="1" x14ac:dyDescent="0.25">
      <c r="A4" s="12"/>
      <c r="B4" s="13" t="s">
        <v>2</v>
      </c>
      <c r="C4" s="4"/>
      <c r="D4" s="5"/>
      <c r="E4" s="6"/>
      <c r="F4" s="2"/>
      <c r="G4" s="4"/>
      <c r="H4" s="5"/>
      <c r="I4" s="5"/>
    </row>
    <row r="5" spans="1:9" s="7" customFormat="1" x14ac:dyDescent="0.25">
      <c r="A5" s="12"/>
      <c r="B5" s="4" t="s">
        <v>3</v>
      </c>
      <c r="C5" s="4" t="s">
        <v>4</v>
      </c>
      <c r="D5" s="5" t="s">
        <v>5</v>
      </c>
      <c r="E5" s="6"/>
      <c r="F5" s="2"/>
      <c r="G5" s="4"/>
      <c r="H5" s="5" t="s">
        <v>6</v>
      </c>
      <c r="I5" s="5" t="s">
        <v>7</v>
      </c>
    </row>
    <row r="6" spans="1:9" x14ac:dyDescent="0.25">
      <c r="B6" s="14">
        <v>170100</v>
      </c>
      <c r="C6" s="14" t="s">
        <v>8</v>
      </c>
      <c r="D6" s="15">
        <v>33.35926842105264</v>
      </c>
      <c r="E6" s="16"/>
      <c r="F6" s="17"/>
      <c r="G6" s="14"/>
      <c r="H6" s="15">
        <f>D6/10</f>
        <v>3.3359268421052639</v>
      </c>
      <c r="I6" s="15">
        <f t="shared" ref="I6:I13" si="0">H6/5</f>
        <v>0.6671853684210528</v>
      </c>
    </row>
    <row r="7" spans="1:9" x14ac:dyDescent="0.25">
      <c r="B7" s="14">
        <v>170330</v>
      </c>
      <c r="C7" s="14" t="s">
        <v>9</v>
      </c>
      <c r="D7" s="15">
        <v>32.596626048171274</v>
      </c>
      <c r="E7" s="16"/>
      <c r="F7" s="17"/>
      <c r="G7" s="14"/>
      <c r="H7" s="15">
        <f t="shared" ref="H7:H13" si="1">D7/10</f>
        <v>3.2596626048171276</v>
      </c>
      <c r="I7" s="15">
        <f t="shared" si="0"/>
        <v>0.65193252096342547</v>
      </c>
    </row>
    <row r="8" spans="1:9" x14ac:dyDescent="0.25">
      <c r="B8" s="14">
        <v>170130</v>
      </c>
      <c r="C8" s="14" t="s">
        <v>10</v>
      </c>
      <c r="D8" s="15">
        <v>25.104034284506447</v>
      </c>
      <c r="E8" s="16"/>
      <c r="F8" s="17"/>
      <c r="G8" s="14"/>
      <c r="H8" s="15">
        <f t="shared" si="1"/>
        <v>2.5104034284506449</v>
      </c>
      <c r="I8" s="15">
        <f t="shared" si="0"/>
        <v>0.50208068569012898</v>
      </c>
    </row>
    <row r="9" spans="1:9" x14ac:dyDescent="0.25">
      <c r="B9" s="14">
        <v>170110</v>
      </c>
      <c r="C9" s="14" t="s">
        <v>11</v>
      </c>
      <c r="D9" s="15">
        <v>29.553818421052632</v>
      </c>
      <c r="E9" s="16"/>
      <c r="F9" s="17"/>
      <c r="G9" s="14"/>
      <c r="H9" s="15">
        <f t="shared" si="1"/>
        <v>2.9553818421052633</v>
      </c>
      <c r="I9" s="15">
        <f t="shared" si="0"/>
        <v>0.59107636842105271</v>
      </c>
    </row>
    <row r="10" spans="1:9" x14ac:dyDescent="0.25">
      <c r="B10" s="14">
        <v>170340</v>
      </c>
      <c r="C10" s="14" t="s">
        <v>12</v>
      </c>
      <c r="D10" s="15">
        <v>29.044132512910668</v>
      </c>
      <c r="E10" s="16"/>
      <c r="F10" s="17"/>
      <c r="G10" s="14"/>
      <c r="H10" s="15">
        <f t="shared" si="1"/>
        <v>2.904413251291067</v>
      </c>
      <c r="I10" s="15">
        <f t="shared" si="0"/>
        <v>0.5808826502582134</v>
      </c>
    </row>
    <row r="11" spans="1:9" x14ac:dyDescent="0.25">
      <c r="B11" s="14">
        <v>170240</v>
      </c>
      <c r="C11" s="14" t="s">
        <v>13</v>
      </c>
      <c r="D11" s="15">
        <v>23.01306842105263</v>
      </c>
      <c r="E11" s="16"/>
      <c r="F11" s="17"/>
      <c r="G11" s="14"/>
      <c r="H11" s="15">
        <f t="shared" si="1"/>
        <v>2.3013068421052632</v>
      </c>
      <c r="I11" s="15">
        <f t="shared" si="0"/>
        <v>0.46026136842105264</v>
      </c>
    </row>
    <row r="12" spans="1:9" x14ac:dyDescent="0.25">
      <c r="B12" s="14">
        <v>170070</v>
      </c>
      <c r="C12" s="14" t="s">
        <v>14</v>
      </c>
      <c r="D12" s="15">
        <v>20.65014919859043</v>
      </c>
      <c r="E12" s="16"/>
      <c r="F12" s="17"/>
      <c r="G12" s="14"/>
      <c r="H12" s="15">
        <f t="shared" si="1"/>
        <v>2.0650149198590428</v>
      </c>
      <c r="I12" s="15">
        <f t="shared" si="0"/>
        <v>0.41300298397180857</v>
      </c>
    </row>
    <row r="13" spans="1:9" x14ac:dyDescent="0.25">
      <c r="B13" s="14">
        <v>170270</v>
      </c>
      <c r="C13" s="14" t="s">
        <v>15</v>
      </c>
      <c r="D13" s="15">
        <v>34.415818421052627</v>
      </c>
      <c r="E13" s="16"/>
      <c r="F13" s="17"/>
      <c r="G13" s="14"/>
      <c r="H13" s="15">
        <f t="shared" si="1"/>
        <v>3.4415818421052626</v>
      </c>
      <c r="I13" s="15">
        <f t="shared" si="0"/>
        <v>0.68831636842105248</v>
      </c>
    </row>
    <row r="15" spans="1:9" s="7" customFormat="1" x14ac:dyDescent="0.25">
      <c r="A15" s="12"/>
      <c r="B15" s="13" t="s">
        <v>16</v>
      </c>
      <c r="C15" s="4"/>
      <c r="D15" s="5"/>
      <c r="E15" s="6"/>
      <c r="F15" s="2"/>
      <c r="G15" s="4"/>
      <c r="H15" s="5"/>
      <c r="I15" s="5"/>
    </row>
    <row r="16" spans="1:9" s="7" customFormat="1" x14ac:dyDescent="0.25">
      <c r="A16" s="12"/>
      <c r="B16" s="4" t="s">
        <v>3</v>
      </c>
      <c r="C16" s="4" t="s">
        <v>4</v>
      </c>
      <c r="D16" s="5" t="s">
        <v>5</v>
      </c>
      <c r="E16" s="6"/>
      <c r="F16" s="2"/>
      <c r="G16" s="4"/>
      <c r="H16" s="5" t="s">
        <v>6</v>
      </c>
      <c r="I16" s="5" t="s">
        <v>7</v>
      </c>
    </row>
    <row r="17" spans="1:9" x14ac:dyDescent="0.25">
      <c r="B17" s="14">
        <v>170010</v>
      </c>
      <c r="C17" s="14" t="s">
        <v>17</v>
      </c>
      <c r="D17" s="15">
        <v>29.185238765880221</v>
      </c>
      <c r="E17" s="16"/>
      <c r="F17" s="17"/>
      <c r="G17" s="14"/>
      <c r="H17" s="15">
        <f t="shared" ref="H17:H23" si="2">D17/10</f>
        <v>2.9185238765880221</v>
      </c>
      <c r="I17" s="15">
        <f t="shared" ref="I17:I23" si="3">H17/5</f>
        <v>0.58370477531760445</v>
      </c>
    </row>
    <row r="18" spans="1:9" x14ac:dyDescent="0.25">
      <c r="B18" s="14">
        <v>170420</v>
      </c>
      <c r="C18" s="14" t="s">
        <v>18</v>
      </c>
      <c r="D18" s="15">
        <v>31.870850320162415</v>
      </c>
      <c r="E18" s="16"/>
      <c r="F18" s="17"/>
      <c r="G18" s="14"/>
      <c r="H18" s="15">
        <f t="shared" si="2"/>
        <v>3.1870850320162414</v>
      </c>
      <c r="I18" s="15">
        <f t="shared" si="3"/>
        <v>0.63741700640324828</v>
      </c>
    </row>
    <row r="19" spans="1:9" x14ac:dyDescent="0.25">
      <c r="B19" s="14">
        <v>170200</v>
      </c>
      <c r="C19" s="14" t="s">
        <v>19</v>
      </c>
      <c r="D19" s="15">
        <v>22.934145016797309</v>
      </c>
      <c r="E19" s="16"/>
      <c r="F19" s="17"/>
      <c r="G19" s="14"/>
      <c r="H19" s="15">
        <f t="shared" si="2"/>
        <v>2.2934145016797309</v>
      </c>
      <c r="I19" s="15">
        <f t="shared" si="3"/>
        <v>0.45868290033594616</v>
      </c>
    </row>
    <row r="20" spans="1:9" x14ac:dyDescent="0.25">
      <c r="B20" s="14">
        <v>170000</v>
      </c>
      <c r="C20" s="14" t="s">
        <v>20</v>
      </c>
      <c r="D20" s="15">
        <v>21.271814443779903</v>
      </c>
      <c r="E20" s="16"/>
      <c r="F20" s="17"/>
      <c r="G20" s="14"/>
      <c r="H20" s="15">
        <f t="shared" si="2"/>
        <v>2.1271814443779902</v>
      </c>
      <c r="I20" s="15">
        <f t="shared" si="3"/>
        <v>0.42543628887559803</v>
      </c>
    </row>
    <row r="21" spans="1:9" x14ac:dyDescent="0.25">
      <c r="B21" s="14">
        <v>170740</v>
      </c>
      <c r="C21" s="14" t="s">
        <v>21</v>
      </c>
      <c r="D21" s="15">
        <v>20.052602027610003</v>
      </c>
      <c r="E21" s="16"/>
      <c r="F21" s="17"/>
      <c r="G21" s="14"/>
      <c r="H21" s="15">
        <f t="shared" si="2"/>
        <v>2.0052602027610003</v>
      </c>
      <c r="I21" s="15">
        <f t="shared" si="3"/>
        <v>0.40105204055220006</v>
      </c>
    </row>
    <row r="22" spans="1:9" x14ac:dyDescent="0.25">
      <c r="B22" s="14">
        <v>170020</v>
      </c>
      <c r="C22" s="14" t="s">
        <v>22</v>
      </c>
      <c r="D22" s="15">
        <v>24.691417477656401</v>
      </c>
      <c r="E22" s="16"/>
      <c r="F22" s="17"/>
      <c r="G22" s="14"/>
      <c r="H22" s="15">
        <f t="shared" si="2"/>
        <v>2.4691417477656401</v>
      </c>
      <c r="I22" s="15">
        <f t="shared" si="3"/>
        <v>0.49382834955312804</v>
      </c>
    </row>
    <row r="23" spans="1:9" x14ac:dyDescent="0.25">
      <c r="B23" s="14">
        <v>170040</v>
      </c>
      <c r="C23" s="14" t="s">
        <v>23</v>
      </c>
      <c r="D23" s="15">
        <v>20.571058473408648</v>
      </c>
      <c r="E23" s="16"/>
      <c r="F23" s="17"/>
      <c r="G23" s="14"/>
      <c r="H23" s="15">
        <f t="shared" si="2"/>
        <v>2.057105847340865</v>
      </c>
      <c r="I23" s="15">
        <f t="shared" si="3"/>
        <v>0.41142116946817298</v>
      </c>
    </row>
    <row r="25" spans="1:9" s="7" customFormat="1" x14ac:dyDescent="0.25">
      <c r="A25" s="12"/>
      <c r="B25" s="13" t="s">
        <v>24</v>
      </c>
      <c r="C25" s="4"/>
      <c r="D25" s="5"/>
      <c r="E25" s="6"/>
      <c r="F25" s="2"/>
      <c r="G25" s="4"/>
      <c r="H25" s="5"/>
      <c r="I25" s="5"/>
    </row>
    <row r="26" spans="1:9" s="7" customFormat="1" x14ac:dyDescent="0.25">
      <c r="A26" s="12"/>
      <c r="B26" s="4" t="s">
        <v>3</v>
      </c>
      <c r="C26" s="4" t="s">
        <v>4</v>
      </c>
      <c r="D26" s="5" t="s">
        <v>5</v>
      </c>
      <c r="E26" s="6"/>
      <c r="F26" s="2"/>
      <c r="G26" s="4"/>
      <c r="H26" s="5" t="s">
        <v>6</v>
      </c>
      <c r="I26" s="5" t="s">
        <v>7</v>
      </c>
    </row>
    <row r="27" spans="1:9" x14ac:dyDescent="0.25">
      <c r="B27" s="14">
        <v>170140</v>
      </c>
      <c r="C27" s="14" t="s">
        <v>25</v>
      </c>
      <c r="D27" s="15">
        <v>35.579965375367344</v>
      </c>
      <c r="E27" s="16"/>
      <c r="F27" s="17"/>
      <c r="G27" s="14"/>
      <c r="H27" s="15">
        <f t="shared" ref="H27:H33" si="4">D27/10</f>
        <v>3.5579965375367344</v>
      </c>
      <c r="I27" s="15">
        <f t="shared" ref="I27:I33" si="5">H27/5</f>
        <v>0.7115993075073469</v>
      </c>
    </row>
    <row r="28" spans="1:9" x14ac:dyDescent="0.25">
      <c r="B28" s="14">
        <v>170190</v>
      </c>
      <c r="C28" s="14" t="s">
        <v>26</v>
      </c>
      <c r="D28" s="15">
        <v>35.575319723135969</v>
      </c>
      <c r="E28" s="16"/>
      <c r="F28" s="17"/>
      <c r="G28" s="14"/>
      <c r="H28" s="15">
        <f t="shared" si="4"/>
        <v>3.5575319723135967</v>
      </c>
      <c r="I28" s="15">
        <f t="shared" si="5"/>
        <v>0.71150639446271935</v>
      </c>
    </row>
    <row r="29" spans="1:9" x14ac:dyDescent="0.25">
      <c r="B29" s="14">
        <v>170220</v>
      </c>
      <c r="C29" s="14" t="s">
        <v>27</v>
      </c>
      <c r="D29" s="15">
        <v>36.473737931542139</v>
      </c>
      <c r="E29" s="16"/>
      <c r="F29" s="17"/>
      <c r="G29" s="14"/>
      <c r="H29" s="15">
        <f t="shared" si="4"/>
        <v>3.6473737931542138</v>
      </c>
      <c r="I29" s="15">
        <f t="shared" si="5"/>
        <v>0.72947475863084277</v>
      </c>
    </row>
    <row r="30" spans="1:9" x14ac:dyDescent="0.25">
      <c r="B30" s="14">
        <v>170230</v>
      </c>
      <c r="C30" s="14" t="s">
        <v>28</v>
      </c>
      <c r="D30" s="15">
        <v>35.579468421052631</v>
      </c>
      <c r="E30" s="16"/>
      <c r="F30" s="17"/>
      <c r="G30" s="14"/>
      <c r="H30" s="15">
        <f t="shared" si="4"/>
        <v>3.5579468421052631</v>
      </c>
      <c r="I30" s="15">
        <f t="shared" si="5"/>
        <v>0.71158936842105258</v>
      </c>
    </row>
    <row r="31" spans="1:9" x14ac:dyDescent="0.25">
      <c r="B31" s="14">
        <v>170450</v>
      </c>
      <c r="C31" s="14" t="s">
        <v>29</v>
      </c>
      <c r="D31" s="15">
        <v>35.583022688363421</v>
      </c>
      <c r="E31" s="16"/>
      <c r="F31" s="17"/>
      <c r="G31" s="14"/>
      <c r="H31" s="15">
        <f t="shared" si="4"/>
        <v>3.5583022688363419</v>
      </c>
      <c r="I31" s="15">
        <f t="shared" si="5"/>
        <v>0.71166045376726839</v>
      </c>
    </row>
    <row r="32" spans="1:9" x14ac:dyDescent="0.25">
      <c r="B32" s="14">
        <v>170460</v>
      </c>
      <c r="C32" s="14" t="s">
        <v>30</v>
      </c>
      <c r="D32" s="15">
        <v>36.466267981052646</v>
      </c>
      <c r="E32" s="16"/>
      <c r="F32" s="17"/>
      <c r="G32" s="14"/>
      <c r="H32" s="15">
        <f t="shared" si="4"/>
        <v>3.6466267981052645</v>
      </c>
      <c r="I32" s="15">
        <f t="shared" si="5"/>
        <v>0.72932535962105294</v>
      </c>
    </row>
    <row r="33" spans="1:9" x14ac:dyDescent="0.25">
      <c r="B33" s="14">
        <v>170480</v>
      </c>
      <c r="C33" s="14" t="s">
        <v>31</v>
      </c>
      <c r="D33" s="15">
        <v>36.472839741052631</v>
      </c>
      <c r="E33" s="16"/>
      <c r="F33" s="17"/>
      <c r="G33" s="14"/>
      <c r="H33" s="15">
        <f t="shared" si="4"/>
        <v>3.6472839741052629</v>
      </c>
      <c r="I33" s="15">
        <f t="shared" si="5"/>
        <v>0.72945679482105263</v>
      </c>
    </row>
    <row r="35" spans="1:9" s="7" customFormat="1" x14ac:dyDescent="0.25">
      <c r="A35" s="12"/>
      <c r="B35" s="13" t="s">
        <v>32</v>
      </c>
      <c r="C35" s="4"/>
      <c r="D35" s="5"/>
      <c r="E35" s="6"/>
      <c r="F35" s="2"/>
      <c r="G35" s="4"/>
      <c r="H35" s="5"/>
      <c r="I35" s="5"/>
    </row>
    <row r="36" spans="1:9" s="7" customFormat="1" x14ac:dyDescent="0.25">
      <c r="A36" s="12"/>
      <c r="B36" s="4" t="s">
        <v>3</v>
      </c>
      <c r="C36" s="4" t="s">
        <v>4</v>
      </c>
      <c r="D36" s="5" t="s">
        <v>5</v>
      </c>
      <c r="E36" s="6"/>
      <c r="F36" s="2"/>
      <c r="G36" s="4"/>
      <c r="H36" s="5" t="s">
        <v>6</v>
      </c>
      <c r="I36" s="5" t="s">
        <v>7</v>
      </c>
    </row>
    <row r="37" spans="1:9" x14ac:dyDescent="0.25">
      <c r="B37" s="14">
        <v>170160</v>
      </c>
      <c r="C37" s="14" t="s">
        <v>33</v>
      </c>
      <c r="D37" s="15">
        <v>30.668683063702257</v>
      </c>
      <c r="E37" s="16"/>
      <c r="F37" s="17"/>
      <c r="G37" s="14"/>
      <c r="H37" s="15">
        <f t="shared" ref="H37:H39" si="6">D37/10</f>
        <v>3.0668683063702256</v>
      </c>
      <c r="I37" s="15">
        <f t="shared" ref="I37:I39" si="7">H37/5</f>
        <v>0.61337366127404513</v>
      </c>
    </row>
    <row r="38" spans="1:9" x14ac:dyDescent="0.25">
      <c r="B38" s="14">
        <v>170700</v>
      </c>
      <c r="C38" s="14" t="s">
        <v>34</v>
      </c>
      <c r="D38" s="15">
        <v>27.731196221882506</v>
      </c>
      <c r="E38" s="16"/>
      <c r="F38" s="17"/>
      <c r="G38" s="14"/>
      <c r="H38" s="15">
        <f t="shared" si="6"/>
        <v>2.7731196221882506</v>
      </c>
      <c r="I38" s="15">
        <f t="shared" si="7"/>
        <v>0.55462392443765007</v>
      </c>
    </row>
    <row r="39" spans="1:9" x14ac:dyDescent="0.25">
      <c r="B39" s="14">
        <v>170710</v>
      </c>
      <c r="C39" s="14" t="s">
        <v>35</v>
      </c>
      <c r="D39" s="15">
        <v>43.587331497975704</v>
      </c>
      <c r="E39" s="16"/>
      <c r="F39" s="17"/>
      <c r="G39" s="14"/>
      <c r="H39" s="15">
        <f t="shared" si="6"/>
        <v>4.3587331497975708</v>
      </c>
      <c r="I39" s="15">
        <f t="shared" si="7"/>
        <v>0.87174662995951413</v>
      </c>
    </row>
    <row r="41" spans="1:9" s="7" customFormat="1" x14ac:dyDescent="0.25">
      <c r="A41" s="12"/>
      <c r="B41" s="13" t="s">
        <v>36</v>
      </c>
      <c r="C41" s="4"/>
      <c r="D41" s="5"/>
      <c r="E41" s="6"/>
      <c r="F41" s="2"/>
      <c r="G41" s="4"/>
      <c r="H41" s="5"/>
      <c r="I41" s="5"/>
    </row>
    <row r="42" spans="1:9" s="7" customFormat="1" x14ac:dyDescent="0.25">
      <c r="A42" s="12"/>
      <c r="B42" s="4" t="s">
        <v>3</v>
      </c>
      <c r="C42" s="4" t="s">
        <v>4</v>
      </c>
      <c r="D42" s="5" t="s">
        <v>5</v>
      </c>
      <c r="E42" s="6"/>
      <c r="F42" s="2"/>
      <c r="G42" s="4"/>
      <c r="H42" s="5" t="s">
        <v>6</v>
      </c>
      <c r="I42" s="5" t="s">
        <v>7</v>
      </c>
    </row>
    <row r="43" spans="1:9" x14ac:dyDescent="0.25">
      <c r="B43" s="14">
        <v>170050</v>
      </c>
      <c r="C43" s="14" t="s">
        <v>37</v>
      </c>
      <c r="D43" s="15">
        <v>17.622368421052634</v>
      </c>
      <c r="E43" s="16"/>
      <c r="F43" s="17"/>
      <c r="G43" s="14"/>
      <c r="H43" s="15">
        <f t="shared" ref="H43:H44" si="8">D43/10</f>
        <v>1.7622368421052634</v>
      </c>
      <c r="I43" s="15">
        <f t="shared" ref="I43:I44" si="9">H43/5</f>
        <v>0.35244736842105268</v>
      </c>
    </row>
    <row r="44" spans="1:9" x14ac:dyDescent="0.25">
      <c r="B44" s="14">
        <v>170060</v>
      </c>
      <c r="C44" s="14" t="s">
        <v>38</v>
      </c>
      <c r="D44" s="15">
        <v>17.622368421052634</v>
      </c>
      <c r="E44" s="16"/>
      <c r="F44" s="17"/>
      <c r="G44" s="14"/>
      <c r="H44" s="15">
        <f t="shared" si="8"/>
        <v>1.7622368421052634</v>
      </c>
      <c r="I44" s="15">
        <f t="shared" si="9"/>
        <v>0.35244736842105268</v>
      </c>
    </row>
    <row r="46" spans="1:9" s="7" customFormat="1" x14ac:dyDescent="0.25">
      <c r="A46" s="12"/>
      <c r="B46" s="13" t="s">
        <v>39</v>
      </c>
      <c r="C46" s="4"/>
      <c r="D46" s="5"/>
      <c r="E46" s="6"/>
      <c r="F46" s="2"/>
      <c r="G46" s="4"/>
      <c r="H46" s="5"/>
      <c r="I46" s="5"/>
    </row>
    <row r="47" spans="1:9" s="7" customFormat="1" x14ac:dyDescent="0.25">
      <c r="A47" s="12"/>
      <c r="B47" s="4" t="s">
        <v>3</v>
      </c>
      <c r="C47" s="4" t="s">
        <v>4</v>
      </c>
      <c r="D47" s="5" t="s">
        <v>40</v>
      </c>
      <c r="E47" s="6"/>
      <c r="F47" s="2"/>
      <c r="G47" s="4"/>
      <c r="H47" s="5" t="s">
        <v>6</v>
      </c>
      <c r="I47" s="5" t="s">
        <v>7</v>
      </c>
    </row>
    <row r="48" spans="1:9" x14ac:dyDescent="0.25">
      <c r="B48" s="14">
        <v>170335</v>
      </c>
      <c r="C48" s="14" t="s">
        <v>9</v>
      </c>
      <c r="D48" s="15">
        <v>35.496815181616022</v>
      </c>
      <c r="E48" s="16"/>
      <c r="F48" s="17"/>
      <c r="G48" s="14"/>
      <c r="H48" s="15">
        <f t="shared" ref="H48:H63" si="10">D48/10</f>
        <v>3.5496815181616022</v>
      </c>
      <c r="I48" s="15">
        <f t="shared" ref="I48:I63" si="11">H48/5</f>
        <v>0.70993630363232041</v>
      </c>
    </row>
    <row r="49" spans="1:9" x14ac:dyDescent="0.25">
      <c r="B49" s="14">
        <v>170135</v>
      </c>
      <c r="C49" s="14" t="s">
        <v>10</v>
      </c>
      <c r="D49" s="15">
        <v>29.326162952302635</v>
      </c>
      <c r="E49" s="16"/>
      <c r="F49" s="17"/>
      <c r="G49" s="14"/>
      <c r="H49" s="15">
        <f t="shared" si="10"/>
        <v>2.9326162952302637</v>
      </c>
      <c r="I49" s="15">
        <f t="shared" si="11"/>
        <v>0.58652325904605274</v>
      </c>
    </row>
    <row r="50" spans="1:9" x14ac:dyDescent="0.25">
      <c r="B50" s="14">
        <v>170015</v>
      </c>
      <c r="C50" s="14" t="s">
        <v>17</v>
      </c>
      <c r="D50" s="15">
        <v>32.135918683382123</v>
      </c>
      <c r="E50" s="16"/>
      <c r="F50" s="17"/>
      <c r="G50" s="14"/>
      <c r="H50" s="15">
        <f t="shared" si="10"/>
        <v>3.2135918683382121</v>
      </c>
      <c r="I50" s="15">
        <f t="shared" si="11"/>
        <v>0.6427183736676424</v>
      </c>
    </row>
    <row r="51" spans="1:9" x14ac:dyDescent="0.25">
      <c r="B51" s="14">
        <v>170045</v>
      </c>
      <c r="C51" s="14" t="s">
        <v>23</v>
      </c>
      <c r="D51" s="15">
        <v>23.458177631578948</v>
      </c>
      <c r="E51" s="16"/>
      <c r="F51" s="17"/>
      <c r="G51" s="14"/>
      <c r="H51" s="15">
        <f t="shared" si="10"/>
        <v>2.3458177631578949</v>
      </c>
      <c r="I51" s="15">
        <f t="shared" si="11"/>
        <v>0.469163552631579</v>
      </c>
    </row>
    <row r="52" spans="1:9" x14ac:dyDescent="0.25">
      <c r="B52" s="14">
        <v>170005</v>
      </c>
      <c r="C52" s="14" t="s">
        <v>20</v>
      </c>
      <c r="D52" s="15">
        <v>24.925560808595886</v>
      </c>
      <c r="E52" s="16"/>
      <c r="F52" s="17"/>
      <c r="G52" s="14"/>
      <c r="H52" s="15">
        <f t="shared" si="10"/>
        <v>2.4925560808595888</v>
      </c>
      <c r="I52" s="15">
        <f t="shared" si="11"/>
        <v>0.49851121617191774</v>
      </c>
    </row>
    <row r="53" spans="1:9" x14ac:dyDescent="0.25">
      <c r="B53" s="14">
        <v>170245</v>
      </c>
      <c r="C53" s="14" t="s">
        <v>13</v>
      </c>
      <c r="D53" s="15">
        <v>24.971043421052627</v>
      </c>
      <c r="E53" s="16"/>
      <c r="F53" s="17"/>
      <c r="G53" s="14"/>
      <c r="H53" s="15">
        <f t="shared" si="10"/>
        <v>2.4971043421052626</v>
      </c>
      <c r="I53" s="15">
        <f t="shared" si="11"/>
        <v>0.49942086842105249</v>
      </c>
    </row>
    <row r="54" spans="1:9" x14ac:dyDescent="0.25">
      <c r="B54" s="14">
        <v>170445</v>
      </c>
      <c r="C54" s="14" t="s">
        <v>41</v>
      </c>
      <c r="D54" s="15">
        <v>29.308317326162122</v>
      </c>
      <c r="E54" s="16"/>
      <c r="F54" s="17"/>
      <c r="G54" s="14"/>
      <c r="H54" s="15">
        <f t="shared" si="10"/>
        <v>2.9308317326162121</v>
      </c>
      <c r="I54" s="15">
        <f t="shared" si="11"/>
        <v>0.5861663465232424</v>
      </c>
    </row>
    <row r="55" spans="1:9" x14ac:dyDescent="0.25">
      <c r="B55" s="14">
        <v>170815</v>
      </c>
      <c r="C55" s="14" t="s">
        <v>42</v>
      </c>
      <c r="D55" s="15">
        <v>32.90111842105263</v>
      </c>
      <c r="E55" s="16"/>
      <c r="F55" s="17"/>
      <c r="G55" s="14"/>
      <c r="H55" s="15">
        <f t="shared" si="10"/>
        <v>3.2901118421052629</v>
      </c>
      <c r="I55" s="15">
        <f t="shared" si="11"/>
        <v>0.65802236842105255</v>
      </c>
    </row>
    <row r="56" spans="1:9" x14ac:dyDescent="0.25">
      <c r="B56" s="14">
        <v>170775</v>
      </c>
      <c r="C56" s="14" t="s">
        <v>43</v>
      </c>
      <c r="D56" s="15">
        <v>26.365468421052633</v>
      </c>
      <c r="E56" s="16"/>
      <c r="F56" s="17"/>
      <c r="G56" s="14"/>
      <c r="H56" s="15">
        <f t="shared" si="10"/>
        <v>2.6365468421052634</v>
      </c>
      <c r="I56" s="15">
        <f t="shared" si="11"/>
        <v>0.52730936842105269</v>
      </c>
    </row>
    <row r="57" spans="1:9" x14ac:dyDescent="0.25">
      <c r="B57" s="14">
        <v>170145</v>
      </c>
      <c r="C57" s="14" t="s">
        <v>25</v>
      </c>
      <c r="D57" s="15">
        <v>38.871571444568858</v>
      </c>
      <c r="E57" s="16"/>
      <c r="F57" s="17"/>
      <c r="G57" s="14"/>
      <c r="H57" s="15">
        <f t="shared" si="10"/>
        <v>3.8871571444568858</v>
      </c>
      <c r="I57" s="15">
        <f t="shared" si="11"/>
        <v>0.77743142889137717</v>
      </c>
    </row>
    <row r="58" spans="1:9" x14ac:dyDescent="0.25">
      <c r="B58" s="14">
        <v>170195</v>
      </c>
      <c r="C58" s="14" t="s">
        <v>26</v>
      </c>
      <c r="D58" s="15">
        <v>38.87291810526316</v>
      </c>
      <c r="E58" s="16"/>
      <c r="F58" s="17"/>
      <c r="G58" s="14"/>
      <c r="H58" s="15">
        <f t="shared" si="10"/>
        <v>3.8872918105263161</v>
      </c>
      <c r="I58" s="15">
        <f t="shared" si="11"/>
        <v>0.7774583621052632</v>
      </c>
    </row>
    <row r="59" spans="1:9" x14ac:dyDescent="0.25">
      <c r="B59" s="14">
        <v>170225</v>
      </c>
      <c r="C59" s="14" t="s">
        <v>27</v>
      </c>
      <c r="D59" s="15">
        <v>39.760960656346739</v>
      </c>
      <c r="E59" s="16"/>
      <c r="F59" s="17"/>
      <c r="G59" s="14"/>
      <c r="H59" s="15">
        <f t="shared" si="10"/>
        <v>3.9760960656346738</v>
      </c>
      <c r="I59" s="15">
        <f t="shared" si="11"/>
        <v>0.79521921312693478</v>
      </c>
    </row>
    <row r="60" spans="1:9" x14ac:dyDescent="0.25">
      <c r="B60" s="14">
        <v>170235</v>
      </c>
      <c r="C60" s="14" t="s">
        <v>28</v>
      </c>
      <c r="D60" s="15">
        <v>38.872468421052631</v>
      </c>
      <c r="E60" s="16"/>
      <c r="F60" s="17"/>
      <c r="G60" s="14"/>
      <c r="H60" s="15">
        <f t="shared" si="10"/>
        <v>3.8872468421052631</v>
      </c>
      <c r="I60" s="15">
        <f t="shared" si="11"/>
        <v>0.77744936842105261</v>
      </c>
    </row>
    <row r="61" spans="1:9" x14ac:dyDescent="0.25">
      <c r="B61" s="14">
        <v>170455</v>
      </c>
      <c r="C61" s="14" t="s">
        <v>29</v>
      </c>
      <c r="D61" s="15">
        <v>38.876423976608194</v>
      </c>
      <c r="E61" s="16"/>
      <c r="F61" s="17"/>
      <c r="G61" s="14"/>
      <c r="H61" s="15">
        <f t="shared" si="10"/>
        <v>3.8876423976608194</v>
      </c>
      <c r="I61" s="15">
        <f t="shared" si="11"/>
        <v>0.77752847953216386</v>
      </c>
    </row>
    <row r="62" spans="1:9" x14ac:dyDescent="0.25">
      <c r="B62" s="14">
        <v>170465</v>
      </c>
      <c r="C62" s="14" t="s">
        <v>30</v>
      </c>
      <c r="D62" s="15">
        <v>39.762411461052629</v>
      </c>
      <c r="E62" s="16"/>
      <c r="F62" s="17"/>
      <c r="G62" s="14"/>
      <c r="H62" s="15">
        <f t="shared" si="10"/>
        <v>3.9762411461052629</v>
      </c>
      <c r="I62" s="15">
        <f t="shared" si="11"/>
        <v>0.79524822922105254</v>
      </c>
    </row>
    <row r="63" spans="1:9" x14ac:dyDescent="0.25">
      <c r="B63" s="14">
        <v>170485</v>
      </c>
      <c r="C63" s="14" t="s">
        <v>31</v>
      </c>
      <c r="D63" s="15">
        <v>39.759805541052621</v>
      </c>
      <c r="E63" s="16"/>
      <c r="F63" s="17"/>
      <c r="G63" s="14"/>
      <c r="H63" s="15">
        <f t="shared" si="10"/>
        <v>3.975980554105262</v>
      </c>
      <c r="I63" s="15">
        <f t="shared" si="11"/>
        <v>0.79519611082105235</v>
      </c>
    </row>
    <row r="64" spans="1:9" s="7" customFormat="1" x14ac:dyDescent="0.25">
      <c r="A64" s="12"/>
      <c r="B64" s="4" t="s">
        <v>3</v>
      </c>
      <c r="C64" s="4" t="s">
        <v>44</v>
      </c>
      <c r="D64" s="5" t="s">
        <v>45</v>
      </c>
      <c r="E64" s="6"/>
      <c r="F64" s="2"/>
      <c r="G64" s="4"/>
      <c r="H64" s="5" t="s">
        <v>6</v>
      </c>
      <c r="I64" s="5" t="s">
        <v>7</v>
      </c>
    </row>
    <row r="65" spans="1:9" x14ac:dyDescent="0.25">
      <c r="B65" s="14">
        <v>170826</v>
      </c>
      <c r="C65" s="14" t="s">
        <v>46</v>
      </c>
      <c r="D65" s="15">
        <v>15.132797368421054</v>
      </c>
      <c r="E65" s="16"/>
      <c r="F65" s="17"/>
      <c r="G65" s="14"/>
      <c r="H65" s="15">
        <f>D65/5</f>
        <v>3.0265594736842107</v>
      </c>
      <c r="I65" s="15">
        <f t="shared" ref="I65" si="12">H65/5</f>
        <v>0.6053118947368421</v>
      </c>
    </row>
    <row r="67" spans="1:9" s="7" customFormat="1" x14ac:dyDescent="0.25">
      <c r="A67" s="12"/>
      <c r="B67" s="13" t="s">
        <v>47</v>
      </c>
      <c r="C67" s="4"/>
      <c r="D67" s="5"/>
      <c r="E67" s="6"/>
      <c r="F67" s="2"/>
      <c r="G67" s="4"/>
      <c r="H67" s="5"/>
      <c r="I67" s="5"/>
    </row>
    <row r="68" spans="1:9" s="7" customFormat="1" x14ac:dyDescent="0.25">
      <c r="A68" s="12"/>
      <c r="B68" s="4" t="s">
        <v>3</v>
      </c>
      <c r="C68" s="4" t="s">
        <v>4</v>
      </c>
      <c r="D68" s="5" t="s">
        <v>48</v>
      </c>
      <c r="E68" s="6" t="s">
        <v>49</v>
      </c>
      <c r="F68" s="20" t="s">
        <v>50</v>
      </c>
      <c r="G68" s="20"/>
      <c r="H68" s="5" t="s">
        <v>6</v>
      </c>
      <c r="I68" s="5" t="s">
        <v>7</v>
      </c>
    </row>
    <row r="69" spans="1:9" x14ac:dyDescent="0.25">
      <c r="B69" s="14">
        <v>290050</v>
      </c>
      <c r="C69" s="14" t="s">
        <v>51</v>
      </c>
      <c r="D69" s="15">
        <v>86.771816638370126</v>
      </c>
      <c r="E69" s="15">
        <f>D69/6</f>
        <v>14.461969439728355</v>
      </c>
      <c r="F69" s="17" t="s">
        <v>52</v>
      </c>
      <c r="G69" s="14" t="s">
        <v>53</v>
      </c>
      <c r="H69" s="15">
        <f>E69/4.6</f>
        <v>3.1439063999409469</v>
      </c>
      <c r="I69" s="15">
        <f>H69/5</f>
        <v>0.62878127998818933</v>
      </c>
    </row>
    <row r="70" spans="1:9" x14ac:dyDescent="0.25">
      <c r="B70" s="14">
        <v>290060</v>
      </c>
      <c r="C70" s="14" t="s">
        <v>54</v>
      </c>
      <c r="D70" s="15">
        <v>92.751357340720233</v>
      </c>
      <c r="E70" s="15">
        <f>D70/6</f>
        <v>15.458559556786705</v>
      </c>
      <c r="F70" s="17" t="s">
        <v>55</v>
      </c>
      <c r="G70" s="14" t="s">
        <v>53</v>
      </c>
      <c r="H70" s="15">
        <f>E70/18.5</f>
        <v>0.83559781388036247</v>
      </c>
      <c r="I70" s="15">
        <f>H70/5</f>
        <v>0.16711956277607248</v>
      </c>
    </row>
    <row r="71" spans="1:9" x14ac:dyDescent="0.25">
      <c r="B71" s="14"/>
      <c r="C71" s="14"/>
      <c r="D71" s="15"/>
      <c r="E71" s="16"/>
      <c r="F71" s="17"/>
      <c r="G71" s="14"/>
      <c r="H71" s="15"/>
      <c r="I71" s="15"/>
    </row>
    <row r="72" spans="1:9" s="7" customFormat="1" x14ac:dyDescent="0.25">
      <c r="A72" s="12"/>
      <c r="B72" s="13" t="s">
        <v>56</v>
      </c>
      <c r="C72" s="4"/>
      <c r="D72" s="5"/>
      <c r="E72" s="6"/>
      <c r="F72" s="2"/>
      <c r="G72" s="4"/>
      <c r="H72" s="5"/>
      <c r="I72" s="5"/>
    </row>
    <row r="73" spans="1:9" s="7" customFormat="1" x14ac:dyDescent="0.25">
      <c r="A73" s="12"/>
      <c r="B73" s="4" t="s">
        <v>3</v>
      </c>
      <c r="C73" s="4" t="s">
        <v>4</v>
      </c>
      <c r="D73" s="5" t="s">
        <v>57</v>
      </c>
      <c r="E73" s="6" t="s">
        <v>58</v>
      </c>
      <c r="F73" s="2"/>
      <c r="G73" s="4"/>
      <c r="H73" s="5"/>
      <c r="I73" s="5"/>
    </row>
    <row r="74" spans="1:9" x14ac:dyDescent="0.25">
      <c r="B74" s="14">
        <v>290100</v>
      </c>
      <c r="C74" s="14" t="s">
        <v>59</v>
      </c>
      <c r="D74" s="15">
        <v>46.31629090909091</v>
      </c>
      <c r="E74" s="15">
        <f>D74/6</f>
        <v>7.7193818181818186</v>
      </c>
      <c r="F74" s="17"/>
      <c r="G74" s="14"/>
      <c r="H74" s="15"/>
      <c r="I74" s="15"/>
    </row>
    <row r="75" spans="1:9" x14ac:dyDescent="0.25">
      <c r="B75" s="14">
        <v>290101</v>
      </c>
      <c r="C75" s="14" t="s">
        <v>60</v>
      </c>
      <c r="D75" s="15">
        <v>55.923381818181824</v>
      </c>
      <c r="E75" s="15">
        <f t="shared" ref="E75:E87" si="13">D75/6</f>
        <v>9.3205636363636373</v>
      </c>
      <c r="F75" s="17"/>
      <c r="G75" s="14"/>
      <c r="H75" s="15"/>
      <c r="I75" s="15"/>
    </row>
    <row r="76" spans="1:9" x14ac:dyDescent="0.25">
      <c r="B76" s="14">
        <v>290102</v>
      </c>
      <c r="C76" s="14" t="s">
        <v>61</v>
      </c>
      <c r="D76" s="15">
        <v>61.687636363636351</v>
      </c>
      <c r="E76" s="15">
        <f t="shared" si="13"/>
        <v>10.281272727272725</v>
      </c>
      <c r="F76" s="17"/>
      <c r="G76" s="14"/>
      <c r="H76" s="15"/>
      <c r="I76" s="15"/>
    </row>
    <row r="77" spans="1:9" x14ac:dyDescent="0.25">
      <c r="B77" s="14">
        <v>290103</v>
      </c>
      <c r="C77" s="14" t="s">
        <v>62</v>
      </c>
      <c r="D77" s="15">
        <v>55.844727272727269</v>
      </c>
      <c r="E77" s="15">
        <f t="shared" si="13"/>
        <v>9.3074545454545454</v>
      </c>
      <c r="F77" s="17"/>
      <c r="G77" s="14"/>
      <c r="H77" s="15"/>
      <c r="I77" s="15"/>
    </row>
    <row r="78" spans="1:9" x14ac:dyDescent="0.25">
      <c r="B78" s="14">
        <v>290104</v>
      </c>
      <c r="C78" s="14" t="s">
        <v>63</v>
      </c>
      <c r="D78" s="15">
        <v>60.474109090909089</v>
      </c>
      <c r="E78" s="15">
        <f t="shared" si="13"/>
        <v>10.079018181818181</v>
      </c>
      <c r="F78" s="17"/>
      <c r="G78" s="14"/>
      <c r="H78" s="15"/>
      <c r="I78" s="15"/>
    </row>
    <row r="79" spans="1:9" x14ac:dyDescent="0.25">
      <c r="B79" s="14">
        <v>290105</v>
      </c>
      <c r="C79" s="14" t="s">
        <v>64</v>
      </c>
      <c r="D79" s="15">
        <v>67.193454545454543</v>
      </c>
      <c r="E79" s="15">
        <f t="shared" si="13"/>
        <v>11.19890909090909</v>
      </c>
      <c r="F79" s="17"/>
      <c r="G79" s="14"/>
      <c r="H79" s="15"/>
      <c r="I79" s="15"/>
    </row>
    <row r="80" spans="1:9" x14ac:dyDescent="0.25">
      <c r="B80" s="14">
        <v>290106</v>
      </c>
      <c r="C80" s="14" t="s">
        <v>65</v>
      </c>
      <c r="D80" s="15">
        <v>52.810909090909099</v>
      </c>
      <c r="E80" s="15">
        <f t="shared" si="13"/>
        <v>8.8018181818181827</v>
      </c>
      <c r="F80" s="17"/>
      <c r="G80" s="14"/>
      <c r="H80" s="15"/>
      <c r="I80" s="15"/>
    </row>
    <row r="81" spans="1:9" x14ac:dyDescent="0.25">
      <c r="B81" s="14">
        <v>290107</v>
      </c>
      <c r="C81" s="14" t="s">
        <v>66</v>
      </c>
      <c r="D81" s="15">
        <v>50.001818181818187</v>
      </c>
      <c r="E81" s="15">
        <f t="shared" si="13"/>
        <v>8.333636363636364</v>
      </c>
      <c r="F81" s="17"/>
      <c r="G81" s="14"/>
      <c r="H81" s="15"/>
      <c r="I81" s="15"/>
    </row>
    <row r="82" spans="1:9" x14ac:dyDescent="0.25">
      <c r="B82" s="14">
        <v>290108</v>
      </c>
      <c r="C82" s="14" t="s">
        <v>67</v>
      </c>
      <c r="D82" s="15">
        <v>73.935272727272732</v>
      </c>
      <c r="E82" s="15">
        <f t="shared" si="13"/>
        <v>12.322545454545455</v>
      </c>
      <c r="F82" s="17"/>
      <c r="G82" s="14"/>
      <c r="H82" s="15"/>
      <c r="I82" s="15"/>
    </row>
    <row r="83" spans="1:9" x14ac:dyDescent="0.25">
      <c r="B83" s="14">
        <v>290109</v>
      </c>
      <c r="C83" s="14" t="s">
        <v>68</v>
      </c>
      <c r="D83" s="15">
        <v>70.339636363636359</v>
      </c>
      <c r="E83" s="15">
        <f t="shared" si="13"/>
        <v>11.723272727272727</v>
      </c>
      <c r="F83" s="17"/>
      <c r="G83" s="14"/>
      <c r="H83" s="15"/>
      <c r="I83" s="15"/>
    </row>
    <row r="84" spans="1:9" x14ac:dyDescent="0.25">
      <c r="B84" s="14">
        <v>290110</v>
      </c>
      <c r="C84" s="14" t="s">
        <v>69</v>
      </c>
      <c r="D84" s="15">
        <v>57.193090909090905</v>
      </c>
      <c r="E84" s="15">
        <f t="shared" si="13"/>
        <v>9.532181818181817</v>
      </c>
      <c r="F84" s="17"/>
      <c r="G84" s="14"/>
      <c r="H84" s="15"/>
      <c r="I84" s="15"/>
    </row>
    <row r="85" spans="1:9" x14ac:dyDescent="0.25">
      <c r="B85" s="14">
        <v>290111</v>
      </c>
      <c r="C85" s="14" t="s">
        <v>70</v>
      </c>
      <c r="D85" s="15">
        <v>53.103054545454548</v>
      </c>
      <c r="E85" s="15">
        <f t="shared" si="13"/>
        <v>8.8505090909090907</v>
      </c>
      <c r="F85" s="17"/>
      <c r="G85" s="14"/>
      <c r="H85" s="15"/>
      <c r="I85" s="15"/>
    </row>
    <row r="86" spans="1:9" x14ac:dyDescent="0.25">
      <c r="B86" s="14">
        <v>290112</v>
      </c>
      <c r="C86" s="14" t="s">
        <v>71</v>
      </c>
      <c r="D86" s="15">
        <v>69.328363636363633</v>
      </c>
      <c r="E86" s="15">
        <f t="shared" si="13"/>
        <v>11.554727272727272</v>
      </c>
      <c r="F86" s="17"/>
      <c r="G86" s="14"/>
      <c r="H86" s="15"/>
      <c r="I86" s="15"/>
    </row>
    <row r="87" spans="1:9" x14ac:dyDescent="0.25">
      <c r="B87" s="14">
        <v>290113</v>
      </c>
      <c r="C87" s="14" t="s">
        <v>72</v>
      </c>
      <c r="D87" s="15">
        <v>57.754909090909088</v>
      </c>
      <c r="E87" s="15">
        <f t="shared" si="13"/>
        <v>9.6258181818181807</v>
      </c>
      <c r="F87" s="17"/>
      <c r="G87" s="14"/>
      <c r="H87" s="15"/>
      <c r="I87" s="15"/>
    </row>
    <row r="89" spans="1:9" s="7" customFormat="1" ht="24.75" x14ac:dyDescent="0.25">
      <c r="A89" s="2"/>
      <c r="B89" s="3" t="s">
        <v>73</v>
      </c>
      <c r="C89" s="4"/>
      <c r="D89" s="5"/>
      <c r="E89" s="6"/>
      <c r="F89" s="2"/>
      <c r="G89" s="4"/>
      <c r="H89" s="5"/>
      <c r="I89" s="5"/>
    </row>
    <row r="91" spans="1:9" s="7" customFormat="1" x14ac:dyDescent="0.25">
      <c r="A91" s="12"/>
      <c r="B91" s="13" t="s">
        <v>74</v>
      </c>
      <c r="C91" s="4"/>
      <c r="D91" s="5"/>
      <c r="E91" s="6"/>
      <c r="F91" s="2"/>
      <c r="G91" s="4"/>
      <c r="H91" s="5"/>
      <c r="I91" s="5"/>
    </row>
    <row r="92" spans="1:9" s="7" customFormat="1" x14ac:dyDescent="0.25">
      <c r="A92" s="12"/>
      <c r="B92" s="4" t="s">
        <v>3</v>
      </c>
      <c r="C92" s="4" t="s">
        <v>4</v>
      </c>
      <c r="D92" s="5" t="s">
        <v>75</v>
      </c>
      <c r="E92" s="6" t="s">
        <v>76</v>
      </c>
      <c r="F92" s="20" t="s">
        <v>77</v>
      </c>
      <c r="G92" s="20"/>
      <c r="H92" s="5" t="s">
        <v>53</v>
      </c>
      <c r="I92" s="5" t="s">
        <v>78</v>
      </c>
    </row>
    <row r="93" spans="1:9" x14ac:dyDescent="0.25">
      <c r="B93" s="14">
        <v>110001</v>
      </c>
      <c r="C93" s="14" t="s">
        <v>79</v>
      </c>
      <c r="D93" s="15">
        <v>149.51218207681367</v>
      </c>
      <c r="E93" s="15">
        <f>D93/12</f>
        <v>12.45934850640114</v>
      </c>
      <c r="F93" s="17">
        <v>5</v>
      </c>
      <c r="G93" s="14" t="s">
        <v>53</v>
      </c>
      <c r="H93" s="15">
        <f>E93/F93</f>
        <v>2.491869701280228</v>
      </c>
      <c r="I93" s="15">
        <f>H93/5</f>
        <v>0.49837394025604559</v>
      </c>
    </row>
    <row r="94" spans="1:9" x14ac:dyDescent="0.25">
      <c r="B94" s="14">
        <v>110011</v>
      </c>
      <c r="C94" s="14" t="s">
        <v>80</v>
      </c>
      <c r="D94" s="15">
        <v>120.06612802275961</v>
      </c>
      <c r="E94" s="15">
        <f>D94/12</f>
        <v>10.005510668563302</v>
      </c>
      <c r="F94" s="17">
        <v>5</v>
      </c>
      <c r="G94" s="14" t="s">
        <v>53</v>
      </c>
      <c r="H94" s="15">
        <f>E94/F94</f>
        <v>2.0011021337126604</v>
      </c>
      <c r="I94" s="15">
        <f>H94/5</f>
        <v>0.40022042674253211</v>
      </c>
    </row>
    <row r="95" spans="1:9" x14ac:dyDescent="0.25">
      <c r="B95" s="14">
        <v>110021</v>
      </c>
      <c r="C95" s="14" t="s">
        <v>81</v>
      </c>
      <c r="D95" s="15">
        <v>120.06612802275961</v>
      </c>
      <c r="E95" s="15">
        <f>D95/12</f>
        <v>10.005510668563302</v>
      </c>
      <c r="F95" s="17">
        <v>5</v>
      </c>
      <c r="G95" s="14" t="s">
        <v>53</v>
      </c>
      <c r="H95" s="15">
        <f>E95/F95</f>
        <v>2.0011021337126604</v>
      </c>
      <c r="I95" s="15">
        <f>H95/5</f>
        <v>0.40022042674253211</v>
      </c>
    </row>
    <row r="96" spans="1:9" x14ac:dyDescent="0.25">
      <c r="B96" s="14">
        <v>110051</v>
      </c>
      <c r="C96" s="14" t="s">
        <v>82</v>
      </c>
      <c r="D96" s="15">
        <v>120.06612802275961</v>
      </c>
      <c r="E96" s="15">
        <f>D96/12</f>
        <v>10.005510668563302</v>
      </c>
      <c r="F96" s="17">
        <v>5</v>
      </c>
      <c r="G96" s="14" t="s">
        <v>53</v>
      </c>
      <c r="H96" s="15">
        <f>E96/F96</f>
        <v>2.0011021337126604</v>
      </c>
      <c r="I96" s="15">
        <f>H96/5</f>
        <v>0.40022042674253211</v>
      </c>
    </row>
    <row r="97" spans="1:9" x14ac:dyDescent="0.25">
      <c r="B97" s="14"/>
      <c r="C97" s="14"/>
      <c r="D97" s="15"/>
      <c r="E97" s="16"/>
      <c r="F97" s="17"/>
      <c r="G97" s="14"/>
      <c r="H97" s="15"/>
      <c r="I97" s="15"/>
    </row>
    <row r="98" spans="1:9" x14ac:dyDescent="0.25">
      <c r="B98" s="4" t="s">
        <v>3</v>
      </c>
      <c r="C98" s="4" t="s">
        <v>4</v>
      </c>
      <c r="D98" s="5" t="s">
        <v>75</v>
      </c>
      <c r="E98" s="6" t="s">
        <v>76</v>
      </c>
      <c r="F98" s="20" t="s">
        <v>77</v>
      </c>
      <c r="G98" s="20"/>
      <c r="H98" s="5" t="s">
        <v>53</v>
      </c>
      <c r="I98" s="5" t="s">
        <v>78</v>
      </c>
    </row>
    <row r="99" spans="1:9" x14ac:dyDescent="0.25">
      <c r="B99" s="14">
        <v>130002</v>
      </c>
      <c r="C99" s="14" t="s">
        <v>83</v>
      </c>
      <c r="D99" s="15">
        <v>153.33567647226175</v>
      </c>
      <c r="E99" s="15">
        <f t="shared" ref="E99:E101" si="14">D99/12</f>
        <v>12.777973039355146</v>
      </c>
      <c r="F99" s="17">
        <v>10</v>
      </c>
      <c r="G99" s="14" t="s">
        <v>53</v>
      </c>
      <c r="H99" s="15">
        <f t="shared" ref="H99:H101" si="15">E99/F99</f>
        <v>1.2777973039355146</v>
      </c>
      <c r="I99" s="15">
        <f t="shared" ref="I99:I101" si="16">H99/5</f>
        <v>0.2555594607871029</v>
      </c>
    </row>
    <row r="100" spans="1:9" x14ac:dyDescent="0.25">
      <c r="B100" s="14">
        <v>130012</v>
      </c>
      <c r="C100" s="14" t="s">
        <v>84</v>
      </c>
      <c r="D100" s="15">
        <v>159.85456216216215</v>
      </c>
      <c r="E100" s="15">
        <f t="shared" si="14"/>
        <v>13.321213513513513</v>
      </c>
      <c r="F100" s="17">
        <v>10</v>
      </c>
      <c r="G100" s="14" t="s">
        <v>53</v>
      </c>
      <c r="H100" s="15">
        <f t="shared" si="15"/>
        <v>1.3321213513513512</v>
      </c>
      <c r="I100" s="15">
        <f t="shared" si="16"/>
        <v>0.26642427027027027</v>
      </c>
    </row>
    <row r="101" spans="1:9" x14ac:dyDescent="0.25">
      <c r="B101" s="14">
        <v>130052</v>
      </c>
      <c r="C101" s="14" t="s">
        <v>85</v>
      </c>
      <c r="D101" s="15">
        <v>160.80828051209105</v>
      </c>
      <c r="E101" s="15">
        <f t="shared" si="14"/>
        <v>13.400690042674254</v>
      </c>
      <c r="F101" s="17">
        <v>10</v>
      </c>
      <c r="G101" s="14" t="s">
        <v>53</v>
      </c>
      <c r="H101" s="15">
        <f t="shared" si="15"/>
        <v>1.3400690042674255</v>
      </c>
      <c r="I101" s="15">
        <f t="shared" si="16"/>
        <v>0.26801380085348508</v>
      </c>
    </row>
    <row r="103" spans="1:9" s="7" customFormat="1" x14ac:dyDescent="0.25">
      <c r="A103" s="12"/>
      <c r="B103" s="13" t="s">
        <v>86</v>
      </c>
      <c r="C103" s="4"/>
      <c r="D103" s="5"/>
      <c r="E103" s="6"/>
      <c r="F103" s="2"/>
      <c r="G103" s="4"/>
      <c r="H103" s="5"/>
      <c r="I103" s="5"/>
    </row>
    <row r="104" spans="1:9" s="7" customFormat="1" x14ac:dyDescent="0.25">
      <c r="A104" s="12"/>
      <c r="B104" s="4" t="s">
        <v>3</v>
      </c>
      <c r="C104" s="4" t="s">
        <v>4</v>
      </c>
      <c r="D104" s="5" t="s">
        <v>87</v>
      </c>
      <c r="E104" s="6" t="s">
        <v>76</v>
      </c>
      <c r="F104" s="20" t="s">
        <v>77</v>
      </c>
      <c r="G104" s="20"/>
      <c r="H104" s="5" t="s">
        <v>53</v>
      </c>
      <c r="I104" s="5" t="s">
        <v>78</v>
      </c>
    </row>
    <row r="105" spans="1:9" x14ac:dyDescent="0.25">
      <c r="B105" s="14">
        <v>160001</v>
      </c>
      <c r="C105" s="14" t="s">
        <v>88</v>
      </c>
      <c r="D105" s="15">
        <v>62.168778378378391</v>
      </c>
      <c r="E105" s="15">
        <f t="shared" ref="E105:E112" si="17">D105/12</f>
        <v>5.1807315315315323</v>
      </c>
      <c r="F105" s="17">
        <v>10</v>
      </c>
      <c r="G105" s="14" t="s">
        <v>53</v>
      </c>
      <c r="H105" s="15">
        <f t="shared" ref="H105:H112" si="18">E105/F105</f>
        <v>0.51807315315315328</v>
      </c>
      <c r="I105" s="15">
        <f t="shared" ref="I105:I112" si="19">H105/5</f>
        <v>0.10361463063063066</v>
      </c>
    </row>
    <row r="106" spans="1:9" x14ac:dyDescent="0.25">
      <c r="B106" s="14">
        <v>160011</v>
      </c>
      <c r="C106" s="14" t="s">
        <v>89</v>
      </c>
      <c r="D106" s="15">
        <v>62.168778378378391</v>
      </c>
      <c r="E106" s="15">
        <f t="shared" si="17"/>
        <v>5.1807315315315323</v>
      </c>
      <c r="F106" s="17">
        <v>10</v>
      </c>
      <c r="G106" s="14" t="s">
        <v>53</v>
      </c>
      <c r="H106" s="15">
        <f t="shared" si="18"/>
        <v>0.51807315315315328</v>
      </c>
      <c r="I106" s="15">
        <f t="shared" si="19"/>
        <v>0.10361463063063066</v>
      </c>
    </row>
    <row r="107" spans="1:9" x14ac:dyDescent="0.25">
      <c r="B107" s="14">
        <v>160021</v>
      </c>
      <c r="C107" s="14" t="s">
        <v>90</v>
      </c>
      <c r="D107" s="15">
        <v>62.168778378378391</v>
      </c>
      <c r="E107" s="15">
        <f t="shared" si="17"/>
        <v>5.1807315315315323</v>
      </c>
      <c r="F107" s="17">
        <v>10</v>
      </c>
      <c r="G107" s="14" t="s">
        <v>53</v>
      </c>
      <c r="H107" s="15">
        <f t="shared" si="18"/>
        <v>0.51807315315315328</v>
      </c>
      <c r="I107" s="15">
        <f t="shared" si="19"/>
        <v>0.10361463063063066</v>
      </c>
    </row>
    <row r="108" spans="1:9" x14ac:dyDescent="0.25">
      <c r="B108" s="14">
        <v>160031</v>
      </c>
      <c r="C108" s="14" t="s">
        <v>91</v>
      </c>
      <c r="D108" s="15">
        <v>62.168778378378391</v>
      </c>
      <c r="E108" s="15">
        <f t="shared" si="17"/>
        <v>5.1807315315315323</v>
      </c>
      <c r="F108" s="17">
        <v>10</v>
      </c>
      <c r="G108" s="14" t="s">
        <v>53</v>
      </c>
      <c r="H108" s="15">
        <f t="shared" si="18"/>
        <v>0.51807315315315328</v>
      </c>
      <c r="I108" s="15">
        <f t="shared" si="19"/>
        <v>0.10361463063063066</v>
      </c>
    </row>
    <row r="109" spans="1:9" x14ac:dyDescent="0.25">
      <c r="B109" s="14">
        <v>160041</v>
      </c>
      <c r="C109" s="14" t="s">
        <v>92</v>
      </c>
      <c r="D109" s="15">
        <v>62.168778378378391</v>
      </c>
      <c r="E109" s="15">
        <f t="shared" si="17"/>
        <v>5.1807315315315323</v>
      </c>
      <c r="F109" s="17">
        <v>10</v>
      </c>
      <c r="G109" s="14" t="s">
        <v>53</v>
      </c>
      <c r="H109" s="15">
        <f t="shared" si="18"/>
        <v>0.51807315315315328</v>
      </c>
      <c r="I109" s="15">
        <f t="shared" si="19"/>
        <v>0.10361463063063066</v>
      </c>
    </row>
    <row r="110" spans="1:9" x14ac:dyDescent="0.25">
      <c r="B110" s="14">
        <v>160051</v>
      </c>
      <c r="C110" s="14" t="s">
        <v>93</v>
      </c>
      <c r="D110" s="15">
        <v>62.168778378378391</v>
      </c>
      <c r="E110" s="15">
        <f t="shared" si="17"/>
        <v>5.1807315315315323</v>
      </c>
      <c r="F110" s="17">
        <v>10</v>
      </c>
      <c r="G110" s="14" t="s">
        <v>53</v>
      </c>
      <c r="H110" s="15">
        <f t="shared" si="18"/>
        <v>0.51807315315315328</v>
      </c>
      <c r="I110" s="15">
        <f t="shared" si="19"/>
        <v>0.10361463063063066</v>
      </c>
    </row>
    <row r="111" spans="1:9" x14ac:dyDescent="0.25">
      <c r="B111" s="14">
        <v>160061</v>
      </c>
      <c r="C111" s="14" t="s">
        <v>94</v>
      </c>
      <c r="D111" s="15">
        <v>62.168778378378391</v>
      </c>
      <c r="E111" s="15">
        <f t="shared" si="17"/>
        <v>5.1807315315315323</v>
      </c>
      <c r="F111" s="17">
        <v>10</v>
      </c>
      <c r="G111" s="14" t="s">
        <v>53</v>
      </c>
      <c r="H111" s="15">
        <f t="shared" si="18"/>
        <v>0.51807315315315328</v>
      </c>
      <c r="I111" s="15">
        <f t="shared" si="19"/>
        <v>0.10361463063063066</v>
      </c>
    </row>
    <row r="112" spans="1:9" x14ac:dyDescent="0.25">
      <c r="B112" s="14">
        <v>160101</v>
      </c>
      <c r="C112" s="14" t="s">
        <v>95</v>
      </c>
      <c r="D112" s="15">
        <v>62.171199999999992</v>
      </c>
      <c r="E112" s="15">
        <f t="shared" si="17"/>
        <v>5.1809333333333329</v>
      </c>
      <c r="F112" s="17">
        <v>10</v>
      </c>
      <c r="G112" s="14" t="s">
        <v>53</v>
      </c>
      <c r="H112" s="15">
        <f t="shared" si="18"/>
        <v>0.51809333333333329</v>
      </c>
      <c r="I112" s="15">
        <f t="shared" si="19"/>
        <v>0.10361866666666666</v>
      </c>
    </row>
    <row r="114" spans="1:9" s="7" customFormat="1" x14ac:dyDescent="0.25">
      <c r="A114" s="12"/>
      <c r="B114" s="13" t="s">
        <v>96</v>
      </c>
      <c r="C114" s="4"/>
      <c r="D114" s="5"/>
      <c r="E114" s="6"/>
      <c r="F114" s="2"/>
      <c r="G114" s="4"/>
      <c r="H114" s="5"/>
      <c r="I114" s="5"/>
    </row>
    <row r="115" spans="1:9" s="7" customFormat="1" x14ac:dyDescent="0.25">
      <c r="A115" s="12"/>
      <c r="B115" s="4" t="s">
        <v>3</v>
      </c>
      <c r="C115" s="4" t="s">
        <v>4</v>
      </c>
      <c r="D115" s="5" t="s">
        <v>45</v>
      </c>
      <c r="E115" s="6"/>
      <c r="F115" s="20" t="s">
        <v>77</v>
      </c>
      <c r="G115" s="20"/>
      <c r="H115" s="5" t="s">
        <v>53</v>
      </c>
      <c r="I115" s="5" t="s">
        <v>78</v>
      </c>
    </row>
    <row r="116" spans="1:9" x14ac:dyDescent="0.25">
      <c r="B116" s="14">
        <v>260580</v>
      </c>
      <c r="C116" s="14" t="s">
        <v>97</v>
      </c>
      <c r="D116" s="15">
        <v>77.023324893314367</v>
      </c>
      <c r="E116" s="16"/>
      <c r="F116" s="17">
        <v>30</v>
      </c>
      <c r="G116" s="14" t="s">
        <v>53</v>
      </c>
      <c r="H116" s="15">
        <f t="shared" ref="H116:H122" si="20">D116/F116</f>
        <v>2.567444163110479</v>
      </c>
      <c r="I116" s="15">
        <f t="shared" ref="I116:I122" si="21">H116/5</f>
        <v>0.51348883262209577</v>
      </c>
    </row>
    <row r="117" spans="1:9" x14ac:dyDescent="0.25">
      <c r="B117" s="14">
        <v>260600</v>
      </c>
      <c r="C117" s="14" t="s">
        <v>98</v>
      </c>
      <c r="D117" s="15">
        <v>54.799979374110947</v>
      </c>
      <c r="E117" s="16"/>
      <c r="F117" s="17">
        <v>30</v>
      </c>
      <c r="G117" s="14" t="s">
        <v>53</v>
      </c>
      <c r="H117" s="15">
        <f t="shared" si="20"/>
        <v>1.8266659791370317</v>
      </c>
      <c r="I117" s="15">
        <f t="shared" si="21"/>
        <v>0.36533319582740631</v>
      </c>
    </row>
    <row r="118" spans="1:9" x14ac:dyDescent="0.25">
      <c r="B118" s="14">
        <v>260500</v>
      </c>
      <c r="C118" s="14" t="s">
        <v>99</v>
      </c>
      <c r="D118" s="15">
        <v>65.282970583214805</v>
      </c>
      <c r="E118" s="16"/>
      <c r="F118" s="17">
        <v>30</v>
      </c>
      <c r="G118" s="14" t="s">
        <v>53</v>
      </c>
      <c r="H118" s="15">
        <f t="shared" si="20"/>
        <v>2.1760990194404934</v>
      </c>
      <c r="I118" s="15">
        <f t="shared" si="21"/>
        <v>0.43521980388809867</v>
      </c>
    </row>
    <row r="119" spans="1:9" x14ac:dyDescent="0.25">
      <c r="B119" s="14">
        <v>260570</v>
      </c>
      <c r="C119" s="14" t="s">
        <v>100</v>
      </c>
      <c r="D119" s="15">
        <v>45.969100995732582</v>
      </c>
      <c r="E119" s="16"/>
      <c r="F119" s="17">
        <v>30</v>
      </c>
      <c r="G119" s="14" t="s">
        <v>53</v>
      </c>
      <c r="H119" s="15">
        <f t="shared" si="20"/>
        <v>1.5323033665244195</v>
      </c>
      <c r="I119" s="15">
        <f t="shared" si="21"/>
        <v>0.30646067330488391</v>
      </c>
    </row>
    <row r="120" spans="1:9" x14ac:dyDescent="0.25">
      <c r="B120" s="14">
        <v>260510</v>
      </c>
      <c r="C120" s="14" t="s">
        <v>101</v>
      </c>
      <c r="D120" s="15">
        <v>45.54968207681366</v>
      </c>
      <c r="E120" s="16"/>
      <c r="F120" s="17">
        <v>30</v>
      </c>
      <c r="G120" s="14" t="s">
        <v>53</v>
      </c>
      <c r="H120" s="15">
        <f t="shared" si="20"/>
        <v>1.5183227358937887</v>
      </c>
      <c r="I120" s="15">
        <f t="shared" si="21"/>
        <v>0.30366454717875774</v>
      </c>
    </row>
    <row r="121" spans="1:9" x14ac:dyDescent="0.25">
      <c r="B121" s="14">
        <v>260520</v>
      </c>
      <c r="C121" s="14" t="s">
        <v>102</v>
      </c>
      <c r="D121" s="15">
        <v>40.653452347083913</v>
      </c>
      <c r="E121" s="16"/>
      <c r="F121" s="17">
        <v>30</v>
      </c>
      <c r="G121" s="14" t="s">
        <v>53</v>
      </c>
      <c r="H121" s="15">
        <f t="shared" si="20"/>
        <v>1.3551150782361305</v>
      </c>
      <c r="I121" s="15">
        <f t="shared" si="21"/>
        <v>0.27102301564722608</v>
      </c>
    </row>
    <row r="122" spans="1:9" x14ac:dyDescent="0.25">
      <c r="B122" s="14">
        <v>260560</v>
      </c>
      <c r="C122" s="14" t="s">
        <v>103</v>
      </c>
      <c r="D122" s="15">
        <v>38.301019914651491</v>
      </c>
      <c r="E122" s="16"/>
      <c r="F122" s="17">
        <v>30</v>
      </c>
      <c r="G122" s="14" t="s">
        <v>53</v>
      </c>
      <c r="H122" s="15">
        <f t="shared" si="20"/>
        <v>1.2767006638217164</v>
      </c>
      <c r="I122" s="15">
        <f t="shared" si="21"/>
        <v>0.25534013276434331</v>
      </c>
    </row>
    <row r="124" spans="1:9" s="7" customFormat="1" x14ac:dyDescent="0.25">
      <c r="A124" s="12"/>
      <c r="B124" s="13" t="s">
        <v>104</v>
      </c>
      <c r="C124" s="4"/>
      <c r="D124" s="5"/>
      <c r="E124" s="6"/>
      <c r="F124" s="2"/>
      <c r="G124" s="4"/>
      <c r="H124" s="5"/>
      <c r="I124" s="5"/>
    </row>
    <row r="125" spans="1:9" s="7" customFormat="1" x14ac:dyDescent="0.25">
      <c r="A125" s="12"/>
      <c r="B125" s="4" t="s">
        <v>3</v>
      </c>
      <c r="C125" s="4" t="s">
        <v>4</v>
      </c>
      <c r="D125" s="5" t="s">
        <v>45</v>
      </c>
      <c r="E125" s="6"/>
      <c r="F125" s="20" t="s">
        <v>77</v>
      </c>
      <c r="G125" s="20"/>
      <c r="H125" s="5" t="s">
        <v>53</v>
      </c>
      <c r="I125" s="5" t="s">
        <v>78</v>
      </c>
    </row>
    <row r="126" spans="1:9" x14ac:dyDescent="0.25">
      <c r="B126" s="14">
        <v>250500</v>
      </c>
      <c r="C126" s="14" t="s">
        <v>105</v>
      </c>
      <c r="D126" s="15">
        <v>62.852631578947367</v>
      </c>
      <c r="E126" s="16"/>
      <c r="F126" s="17">
        <v>35</v>
      </c>
      <c r="G126" s="14" t="s">
        <v>53</v>
      </c>
      <c r="H126" s="15">
        <f t="shared" ref="H126:H131" si="22">D126/F126</f>
        <v>1.7957894736842104</v>
      </c>
      <c r="I126" s="15">
        <f t="shared" ref="I126:I131" si="23">H126/5</f>
        <v>0.35915789473684206</v>
      </c>
    </row>
    <row r="127" spans="1:9" x14ac:dyDescent="0.25">
      <c r="B127" s="14">
        <v>250530</v>
      </c>
      <c r="C127" s="14" t="s">
        <v>106</v>
      </c>
      <c r="D127" s="15">
        <v>59.905263157894737</v>
      </c>
      <c r="E127" s="16"/>
      <c r="F127" s="17">
        <v>35</v>
      </c>
      <c r="G127" s="14" t="s">
        <v>53</v>
      </c>
      <c r="H127" s="15">
        <f t="shared" si="22"/>
        <v>1.7115789473684211</v>
      </c>
      <c r="I127" s="15">
        <f t="shared" si="23"/>
        <v>0.34231578947368424</v>
      </c>
    </row>
    <row r="128" spans="1:9" x14ac:dyDescent="0.25">
      <c r="B128" s="14">
        <v>250570</v>
      </c>
      <c r="C128" s="14" t="s">
        <v>107</v>
      </c>
      <c r="D128" s="15">
        <v>45.589473684210532</v>
      </c>
      <c r="E128" s="16"/>
      <c r="F128" s="17">
        <v>35</v>
      </c>
      <c r="G128" s="14" t="s">
        <v>53</v>
      </c>
      <c r="H128" s="15">
        <f t="shared" si="22"/>
        <v>1.3025563909774438</v>
      </c>
      <c r="I128" s="15">
        <f t="shared" si="23"/>
        <v>0.26051127819548875</v>
      </c>
    </row>
    <row r="129" spans="1:9" x14ac:dyDescent="0.25">
      <c r="B129" s="14">
        <v>250540</v>
      </c>
      <c r="C129" s="14" t="s">
        <v>108</v>
      </c>
      <c r="D129" s="15">
        <v>40.452631578947376</v>
      </c>
      <c r="E129" s="16"/>
      <c r="F129" s="17">
        <v>35</v>
      </c>
      <c r="G129" s="14" t="s">
        <v>53</v>
      </c>
      <c r="H129" s="15">
        <f t="shared" si="22"/>
        <v>1.1557894736842107</v>
      </c>
      <c r="I129" s="15">
        <f t="shared" si="23"/>
        <v>0.23115789473684215</v>
      </c>
    </row>
    <row r="130" spans="1:9" x14ac:dyDescent="0.25">
      <c r="B130" s="14">
        <v>250510</v>
      </c>
      <c r="C130" s="14" t="s">
        <v>109</v>
      </c>
      <c r="D130" s="15">
        <v>42.052631578947356</v>
      </c>
      <c r="E130" s="16"/>
      <c r="F130" s="17">
        <v>35</v>
      </c>
      <c r="G130" s="14" t="s">
        <v>53</v>
      </c>
      <c r="H130" s="15">
        <f t="shared" si="22"/>
        <v>1.2015037593984959</v>
      </c>
      <c r="I130" s="15">
        <f>H130/5</f>
        <v>0.24030075187969918</v>
      </c>
    </row>
    <row r="131" spans="1:9" x14ac:dyDescent="0.25">
      <c r="B131" s="14">
        <v>250520</v>
      </c>
      <c r="C131" s="14" t="s">
        <v>110</v>
      </c>
      <c r="D131" s="15">
        <v>39.273684210526319</v>
      </c>
      <c r="E131" s="16"/>
      <c r="F131" s="17">
        <v>35</v>
      </c>
      <c r="G131" s="14" t="s">
        <v>53</v>
      </c>
      <c r="H131" s="15">
        <f t="shared" si="22"/>
        <v>1.1221052631578949</v>
      </c>
      <c r="I131" s="15">
        <f t="shared" si="23"/>
        <v>0.22442105263157899</v>
      </c>
    </row>
    <row r="133" spans="1:9" s="7" customFormat="1" x14ac:dyDescent="0.25">
      <c r="A133" s="12"/>
      <c r="B133" s="13" t="s">
        <v>111</v>
      </c>
      <c r="C133" s="4"/>
      <c r="D133" s="5"/>
      <c r="E133" s="6"/>
      <c r="F133" s="2"/>
      <c r="G133" s="4"/>
      <c r="H133" s="5"/>
      <c r="I133" s="5"/>
    </row>
    <row r="134" spans="1:9" s="7" customFormat="1" x14ac:dyDescent="0.25">
      <c r="A134" s="12"/>
      <c r="B134" s="4" t="s">
        <v>3</v>
      </c>
      <c r="C134" s="4" t="s">
        <v>4</v>
      </c>
      <c r="D134" s="5" t="s">
        <v>112</v>
      </c>
      <c r="E134" s="6"/>
      <c r="F134" s="20" t="s">
        <v>77</v>
      </c>
      <c r="G134" s="20"/>
      <c r="H134" s="5" t="s">
        <v>53</v>
      </c>
      <c r="I134" s="5" t="s">
        <v>78</v>
      </c>
    </row>
    <row r="135" spans="1:9" x14ac:dyDescent="0.25">
      <c r="B135" s="14">
        <v>270000</v>
      </c>
      <c r="C135" s="14" t="s">
        <v>113</v>
      </c>
      <c r="D135" s="15">
        <v>39.094736842105263</v>
      </c>
      <c r="E135" s="16"/>
      <c r="F135" s="17">
        <v>56</v>
      </c>
      <c r="G135" s="14" t="s">
        <v>53</v>
      </c>
      <c r="H135" s="15">
        <f t="shared" ref="H135:H148" si="24">D135/F135</f>
        <v>0.6981203007518797</v>
      </c>
      <c r="I135" s="15">
        <f>H135/5</f>
        <v>0.13962406015037593</v>
      </c>
    </row>
    <row r="136" spans="1:9" x14ac:dyDescent="0.25">
      <c r="B136" s="14">
        <v>270010</v>
      </c>
      <c r="C136" s="14" t="s">
        <v>114</v>
      </c>
      <c r="D136" s="15">
        <v>36.568421052631585</v>
      </c>
      <c r="E136" s="16"/>
      <c r="F136" s="17">
        <v>56</v>
      </c>
      <c r="G136" s="14" t="s">
        <v>53</v>
      </c>
      <c r="H136" s="15">
        <f t="shared" si="24"/>
        <v>0.65300751879699259</v>
      </c>
      <c r="I136" s="15">
        <f t="shared" ref="I136:I148" si="25">H136/5</f>
        <v>0.13060150375939852</v>
      </c>
    </row>
    <row r="137" spans="1:9" x14ac:dyDescent="0.25">
      <c r="B137" s="14">
        <v>270020</v>
      </c>
      <c r="C137" s="14" t="s">
        <v>115</v>
      </c>
      <c r="D137" s="15">
        <v>36.568421052631585</v>
      </c>
      <c r="E137" s="16"/>
      <c r="F137" s="17">
        <v>56</v>
      </c>
      <c r="G137" s="14" t="s">
        <v>53</v>
      </c>
      <c r="H137" s="15">
        <f t="shared" si="24"/>
        <v>0.65300751879699259</v>
      </c>
      <c r="I137" s="15">
        <f t="shared" si="25"/>
        <v>0.13060150375939852</v>
      </c>
    </row>
    <row r="138" spans="1:9" x14ac:dyDescent="0.25">
      <c r="B138" s="14">
        <v>270030</v>
      </c>
      <c r="C138" s="14" t="s">
        <v>116</v>
      </c>
      <c r="D138" s="15">
        <v>36.568421052631585</v>
      </c>
      <c r="E138" s="16"/>
      <c r="F138" s="17">
        <v>56</v>
      </c>
      <c r="G138" s="14" t="s">
        <v>53</v>
      </c>
      <c r="H138" s="15">
        <f t="shared" si="24"/>
        <v>0.65300751879699259</v>
      </c>
      <c r="I138" s="15">
        <f t="shared" si="25"/>
        <v>0.13060150375939852</v>
      </c>
    </row>
    <row r="139" spans="1:9" x14ac:dyDescent="0.25">
      <c r="B139" s="14">
        <v>270040</v>
      </c>
      <c r="C139" s="14" t="s">
        <v>117</v>
      </c>
      <c r="D139" s="15">
        <v>36.568421052631585</v>
      </c>
      <c r="E139" s="16"/>
      <c r="F139" s="17">
        <v>56</v>
      </c>
      <c r="G139" s="14" t="s">
        <v>53</v>
      </c>
      <c r="H139" s="15">
        <f t="shared" si="24"/>
        <v>0.65300751879699259</v>
      </c>
      <c r="I139" s="15">
        <f t="shared" si="25"/>
        <v>0.13060150375939852</v>
      </c>
    </row>
    <row r="140" spans="1:9" x14ac:dyDescent="0.25">
      <c r="B140" s="14">
        <v>270050</v>
      </c>
      <c r="C140" s="14" t="s">
        <v>118</v>
      </c>
      <c r="D140" s="15">
        <v>36.568421052631585</v>
      </c>
      <c r="E140" s="16"/>
      <c r="F140" s="17">
        <v>56</v>
      </c>
      <c r="G140" s="14" t="s">
        <v>53</v>
      </c>
      <c r="H140" s="15">
        <f t="shared" si="24"/>
        <v>0.65300751879699259</v>
      </c>
      <c r="I140" s="15">
        <f t="shared" si="25"/>
        <v>0.13060150375939852</v>
      </c>
    </row>
    <row r="141" spans="1:9" x14ac:dyDescent="0.25">
      <c r="B141" s="14">
        <v>270060</v>
      </c>
      <c r="C141" s="14" t="s">
        <v>119</v>
      </c>
      <c r="D141" s="15">
        <v>36.568421052631585</v>
      </c>
      <c r="E141" s="16"/>
      <c r="F141" s="17">
        <v>48</v>
      </c>
      <c r="G141" s="14" t="s">
        <v>53</v>
      </c>
      <c r="H141" s="15">
        <f t="shared" si="24"/>
        <v>0.76184210526315799</v>
      </c>
      <c r="I141" s="15">
        <f t="shared" si="25"/>
        <v>0.1523684210526316</v>
      </c>
    </row>
    <row r="142" spans="1:9" x14ac:dyDescent="0.25">
      <c r="B142" s="14">
        <v>270070</v>
      </c>
      <c r="C142" s="14" t="s">
        <v>120</v>
      </c>
      <c r="D142" s="15">
        <v>39.93684210526316</v>
      </c>
      <c r="E142" s="16"/>
      <c r="F142" s="17">
        <v>48</v>
      </c>
      <c r="G142" s="14" t="s">
        <v>53</v>
      </c>
      <c r="H142" s="15">
        <f t="shared" si="24"/>
        <v>0.83201754385964921</v>
      </c>
      <c r="I142" s="15">
        <f t="shared" si="25"/>
        <v>0.16640350877192983</v>
      </c>
    </row>
    <row r="143" spans="1:9" x14ac:dyDescent="0.25">
      <c r="B143" s="14">
        <v>270080</v>
      </c>
      <c r="C143" s="14" t="s">
        <v>121</v>
      </c>
      <c r="D143" s="15">
        <v>39.094736842105263</v>
      </c>
      <c r="E143" s="16"/>
      <c r="F143" s="17">
        <v>50</v>
      </c>
      <c r="G143" s="14" t="s">
        <v>53</v>
      </c>
      <c r="H143" s="15">
        <f t="shared" si="24"/>
        <v>0.78189473684210531</v>
      </c>
      <c r="I143" s="15">
        <f t="shared" si="25"/>
        <v>0.15637894736842106</v>
      </c>
    </row>
    <row r="144" spans="1:9" x14ac:dyDescent="0.25">
      <c r="B144" s="14">
        <v>270090</v>
      </c>
      <c r="C144" s="14" t="s">
        <v>122</v>
      </c>
      <c r="D144" s="15">
        <v>38.252631578947373</v>
      </c>
      <c r="E144" s="16"/>
      <c r="F144" s="17">
        <v>52</v>
      </c>
      <c r="G144" s="14" t="s">
        <v>53</v>
      </c>
      <c r="H144" s="15">
        <f t="shared" si="24"/>
        <v>0.73562753036437256</v>
      </c>
      <c r="I144" s="15">
        <f t="shared" si="25"/>
        <v>0.1471255060728745</v>
      </c>
    </row>
    <row r="145" spans="1:9" x14ac:dyDescent="0.25">
      <c r="B145" s="14">
        <v>270100</v>
      </c>
      <c r="C145" s="14" t="s">
        <v>123</v>
      </c>
      <c r="D145" s="15">
        <v>39.094736842105263</v>
      </c>
      <c r="E145" s="16"/>
      <c r="F145" s="17">
        <v>50</v>
      </c>
      <c r="G145" s="14" t="s">
        <v>53</v>
      </c>
      <c r="H145" s="15">
        <f t="shared" si="24"/>
        <v>0.78189473684210531</v>
      </c>
      <c r="I145" s="15">
        <f t="shared" si="25"/>
        <v>0.15637894736842106</v>
      </c>
    </row>
    <row r="146" spans="1:9" x14ac:dyDescent="0.25">
      <c r="B146" s="14">
        <v>270110</v>
      </c>
      <c r="C146" s="14" t="s">
        <v>124</v>
      </c>
      <c r="D146" s="15">
        <v>37.410526315789475</v>
      </c>
      <c r="E146" s="16"/>
      <c r="F146" s="17">
        <v>56</v>
      </c>
      <c r="G146" s="14" t="s">
        <v>53</v>
      </c>
      <c r="H146" s="15">
        <f t="shared" si="24"/>
        <v>0.66804511278195489</v>
      </c>
      <c r="I146" s="15">
        <f t="shared" si="25"/>
        <v>0.13360902255639098</v>
      </c>
    </row>
    <row r="147" spans="1:9" x14ac:dyDescent="0.25">
      <c r="B147" s="14">
        <v>270120</v>
      </c>
      <c r="C147" s="14" t="s">
        <v>125</v>
      </c>
      <c r="D147" s="15">
        <v>39.094736842105263</v>
      </c>
      <c r="E147" s="16"/>
      <c r="F147" s="17">
        <v>50</v>
      </c>
      <c r="G147" s="14" t="s">
        <v>53</v>
      </c>
      <c r="H147" s="15">
        <f t="shared" si="24"/>
        <v>0.78189473684210531</v>
      </c>
      <c r="I147" s="15">
        <f t="shared" si="25"/>
        <v>0.15637894736842106</v>
      </c>
    </row>
    <row r="148" spans="1:9" x14ac:dyDescent="0.25">
      <c r="B148" s="14">
        <v>270130</v>
      </c>
      <c r="C148" s="14" t="s">
        <v>126</v>
      </c>
      <c r="D148" s="15">
        <v>39.93684210526316</v>
      </c>
      <c r="E148" s="16"/>
      <c r="F148" s="17">
        <v>50</v>
      </c>
      <c r="G148" s="14" t="s">
        <v>53</v>
      </c>
      <c r="H148" s="15">
        <f t="shared" si="24"/>
        <v>0.79873684210526319</v>
      </c>
      <c r="I148" s="15">
        <f t="shared" si="25"/>
        <v>0.15974736842105264</v>
      </c>
    </row>
    <row r="150" spans="1:9" s="7" customFormat="1" x14ac:dyDescent="0.25">
      <c r="A150" s="12"/>
      <c r="B150" s="13" t="s">
        <v>127</v>
      </c>
      <c r="C150" s="4"/>
      <c r="D150" s="5"/>
      <c r="E150" s="6"/>
      <c r="F150" s="2"/>
      <c r="G150" s="4"/>
      <c r="H150" s="5"/>
      <c r="I150" s="5"/>
    </row>
    <row r="151" spans="1:9" s="7" customFormat="1" x14ac:dyDescent="0.25">
      <c r="A151" s="12"/>
      <c r="B151" s="4" t="s">
        <v>3</v>
      </c>
      <c r="C151" s="4" t="s">
        <v>4</v>
      </c>
      <c r="D151" s="5" t="s">
        <v>128</v>
      </c>
      <c r="E151" s="6"/>
      <c r="F151" s="20" t="s">
        <v>77</v>
      </c>
      <c r="G151" s="20"/>
      <c r="H151" s="5" t="s">
        <v>53</v>
      </c>
      <c r="I151" s="5" t="s">
        <v>78</v>
      </c>
    </row>
    <row r="152" spans="1:9" x14ac:dyDescent="0.25">
      <c r="A152" s="18" t="s">
        <v>129</v>
      </c>
      <c r="B152" s="14">
        <v>210500</v>
      </c>
      <c r="C152" s="14" t="s">
        <v>130</v>
      </c>
      <c r="D152" s="15">
        <v>26.384363157894736</v>
      </c>
      <c r="E152" s="16"/>
      <c r="F152" s="17">
        <v>145</v>
      </c>
      <c r="G152" s="14" t="s">
        <v>53</v>
      </c>
      <c r="H152" s="15">
        <f>D152/F152</f>
        <v>0.18196112522686025</v>
      </c>
      <c r="I152" s="15">
        <f t="shared" ref="I152:I155" si="26">H152/5</f>
        <v>3.6392225045372054E-2</v>
      </c>
    </row>
    <row r="153" spans="1:9" x14ac:dyDescent="0.25">
      <c r="A153" s="18" t="s">
        <v>129</v>
      </c>
      <c r="B153" s="14">
        <v>210600</v>
      </c>
      <c r="C153" s="14" t="s">
        <v>131</v>
      </c>
      <c r="D153" s="15">
        <v>26.384363157894736</v>
      </c>
      <c r="E153" s="16"/>
      <c r="F153" s="17">
        <v>145</v>
      </c>
      <c r="G153" s="14" t="s">
        <v>53</v>
      </c>
      <c r="H153" s="15">
        <f>D153/F153</f>
        <v>0.18196112522686025</v>
      </c>
      <c r="I153" s="15">
        <f t="shared" si="26"/>
        <v>3.6392225045372054E-2</v>
      </c>
    </row>
    <row r="154" spans="1:9" x14ac:dyDescent="0.25">
      <c r="A154" s="18" t="s">
        <v>129</v>
      </c>
      <c r="B154" s="14">
        <v>210700</v>
      </c>
      <c r="C154" s="14" t="s">
        <v>132</v>
      </c>
      <c r="D154" s="15">
        <v>26.384363157894736</v>
      </c>
      <c r="E154" s="16"/>
      <c r="F154" s="17">
        <v>145</v>
      </c>
      <c r="G154" s="14" t="s">
        <v>53</v>
      </c>
      <c r="H154" s="15">
        <f>D154/F154</f>
        <v>0.18196112522686025</v>
      </c>
      <c r="I154" s="15">
        <f t="shared" si="26"/>
        <v>3.6392225045372054E-2</v>
      </c>
    </row>
    <row r="155" spans="1:9" x14ac:dyDescent="0.25">
      <c r="A155" s="18" t="s">
        <v>129</v>
      </c>
      <c r="B155" s="14">
        <v>210800</v>
      </c>
      <c r="C155" s="14" t="s">
        <v>133</v>
      </c>
      <c r="D155" s="15">
        <v>26.384363157894736</v>
      </c>
      <c r="E155" s="16"/>
      <c r="F155" s="17">
        <v>145</v>
      </c>
      <c r="G155" s="14" t="s">
        <v>53</v>
      </c>
      <c r="H155" s="15">
        <f>D155/F155</f>
        <v>0.18196112522686025</v>
      </c>
      <c r="I155" s="15">
        <f t="shared" si="26"/>
        <v>3.6392225045372054E-2</v>
      </c>
    </row>
    <row r="156" spans="1:9" s="7" customFormat="1" x14ac:dyDescent="0.25">
      <c r="A156" s="12"/>
      <c r="B156" s="4" t="s">
        <v>134</v>
      </c>
      <c r="C156" s="4"/>
      <c r="D156" s="5"/>
      <c r="E156" s="6"/>
      <c r="F156" s="2"/>
      <c r="G156" s="4"/>
      <c r="H156" s="5"/>
      <c r="I156" s="5"/>
    </row>
    <row r="158" spans="1:9" s="7" customFormat="1" x14ac:dyDescent="0.25">
      <c r="A158" s="12"/>
      <c r="B158" s="13" t="s">
        <v>135</v>
      </c>
      <c r="C158" s="4"/>
      <c r="D158" s="5"/>
      <c r="E158" s="6"/>
      <c r="F158" s="2"/>
      <c r="G158" s="4"/>
      <c r="H158" s="5"/>
      <c r="I158" s="5"/>
    </row>
    <row r="159" spans="1:9" s="7" customFormat="1" x14ac:dyDescent="0.25">
      <c r="A159" s="12"/>
      <c r="B159" s="4" t="s">
        <v>3</v>
      </c>
      <c r="C159" s="4" t="s">
        <v>4</v>
      </c>
      <c r="D159" s="5" t="s">
        <v>136</v>
      </c>
      <c r="E159" s="6" t="s">
        <v>137</v>
      </c>
      <c r="F159" s="20" t="s">
        <v>77</v>
      </c>
      <c r="G159" s="20"/>
      <c r="H159" s="5" t="s">
        <v>53</v>
      </c>
      <c r="I159" s="5" t="s">
        <v>78</v>
      </c>
    </row>
    <row r="160" spans="1:9" x14ac:dyDescent="0.25">
      <c r="B160" s="14">
        <v>210031</v>
      </c>
      <c r="C160" s="14" t="s">
        <v>138</v>
      </c>
      <c r="D160" s="15">
        <v>113.18559999999999</v>
      </c>
      <c r="E160" s="15">
        <f>D160/10</f>
        <v>11.31856</v>
      </c>
      <c r="F160" s="17">
        <v>10</v>
      </c>
      <c r="G160" s="14" t="s">
        <v>53</v>
      </c>
      <c r="H160" s="15">
        <f>E160/F160</f>
        <v>1.131856</v>
      </c>
      <c r="I160" s="15">
        <f>H160/5</f>
        <v>0.22637119999999999</v>
      </c>
    </row>
    <row r="161" spans="1:9" x14ac:dyDescent="0.25">
      <c r="B161" s="14">
        <v>210041</v>
      </c>
      <c r="C161" s="14" t="s">
        <v>139</v>
      </c>
      <c r="D161" s="15">
        <v>113.18559999999999</v>
      </c>
      <c r="E161" s="15">
        <f>D161/10</f>
        <v>11.31856</v>
      </c>
      <c r="F161" s="17">
        <v>10</v>
      </c>
      <c r="G161" s="14" t="s">
        <v>53</v>
      </c>
      <c r="H161" s="15">
        <f>E161/F161</f>
        <v>1.131856</v>
      </c>
      <c r="I161" s="15">
        <f>H161/5</f>
        <v>0.22637119999999999</v>
      </c>
    </row>
    <row r="163" spans="1:9" s="7" customFormat="1" x14ac:dyDescent="0.25">
      <c r="A163" s="12"/>
      <c r="B163" s="13" t="s">
        <v>140</v>
      </c>
      <c r="C163" s="4"/>
      <c r="D163" s="5"/>
      <c r="E163" s="6"/>
      <c r="F163" s="2"/>
      <c r="G163" s="4"/>
      <c r="H163" s="5"/>
      <c r="I163" s="5"/>
    </row>
    <row r="164" spans="1:9" s="7" customFormat="1" x14ac:dyDescent="0.25">
      <c r="A164" s="12"/>
      <c r="B164" s="4" t="s">
        <v>3</v>
      </c>
      <c r="C164" s="4" t="s">
        <v>4</v>
      </c>
      <c r="D164" s="5" t="s">
        <v>87</v>
      </c>
      <c r="E164" s="6" t="s">
        <v>76</v>
      </c>
      <c r="F164" s="20" t="s">
        <v>77</v>
      </c>
      <c r="G164" s="20"/>
      <c r="H164" s="5" t="s">
        <v>53</v>
      </c>
      <c r="I164" s="5" t="s">
        <v>78</v>
      </c>
    </row>
    <row r="165" spans="1:9" x14ac:dyDescent="0.25">
      <c r="B165" s="14">
        <v>150001</v>
      </c>
      <c r="C165" s="14" t="s">
        <v>120</v>
      </c>
      <c r="D165" s="15">
        <v>108.08059999999999</v>
      </c>
      <c r="E165" s="15">
        <f t="shared" ref="E165:E193" si="27">D165/12</f>
        <v>9.0067166666666658</v>
      </c>
      <c r="F165" s="17">
        <v>10</v>
      </c>
      <c r="G165" s="14" t="s">
        <v>53</v>
      </c>
      <c r="H165" s="15">
        <f>E165/F165</f>
        <v>0.90067166666666654</v>
      </c>
      <c r="I165" s="15">
        <f>H165/5</f>
        <v>0.18013433333333331</v>
      </c>
    </row>
    <row r="166" spans="1:9" x14ac:dyDescent="0.25">
      <c r="B166" s="14">
        <v>150011</v>
      </c>
      <c r="C166" s="14" t="s">
        <v>121</v>
      </c>
      <c r="D166" s="15">
        <v>100.17475405405403</v>
      </c>
      <c r="E166" s="15">
        <f t="shared" si="27"/>
        <v>8.3478961711711701</v>
      </c>
      <c r="F166" s="17">
        <v>10</v>
      </c>
      <c r="G166" s="14" t="s">
        <v>53</v>
      </c>
      <c r="H166" s="15">
        <f t="shared" ref="H166:H193" si="28">E166/F166</f>
        <v>0.83478961711711697</v>
      </c>
      <c r="I166" s="15">
        <f t="shared" ref="I166:I193" si="29">H166/5</f>
        <v>0.16695792342342339</v>
      </c>
    </row>
    <row r="167" spans="1:9" x14ac:dyDescent="0.25">
      <c r="B167" s="14">
        <v>150021</v>
      </c>
      <c r="C167" s="14" t="s">
        <v>119</v>
      </c>
      <c r="D167" s="15">
        <v>100.17475405405403</v>
      </c>
      <c r="E167" s="15">
        <f t="shared" si="27"/>
        <v>8.3478961711711701</v>
      </c>
      <c r="F167" s="17">
        <v>10</v>
      </c>
      <c r="G167" s="14" t="s">
        <v>53</v>
      </c>
      <c r="H167" s="15">
        <f t="shared" si="28"/>
        <v>0.83478961711711697</v>
      </c>
      <c r="I167" s="15">
        <f t="shared" si="29"/>
        <v>0.16695792342342339</v>
      </c>
    </row>
    <row r="168" spans="1:9" x14ac:dyDescent="0.25">
      <c r="B168" s="14">
        <v>150041</v>
      </c>
      <c r="C168" s="14" t="s">
        <v>141</v>
      </c>
      <c r="D168" s="15">
        <v>100.17475405405403</v>
      </c>
      <c r="E168" s="15">
        <f t="shared" si="27"/>
        <v>8.3478961711711701</v>
      </c>
      <c r="F168" s="17">
        <v>10</v>
      </c>
      <c r="G168" s="14" t="s">
        <v>53</v>
      </c>
      <c r="H168" s="15">
        <f t="shared" si="28"/>
        <v>0.83478961711711697</v>
      </c>
      <c r="I168" s="15">
        <f t="shared" si="29"/>
        <v>0.16695792342342339</v>
      </c>
    </row>
    <row r="169" spans="1:9" x14ac:dyDescent="0.25">
      <c r="B169" s="14">
        <v>150051</v>
      </c>
      <c r="C169" s="14" t="s">
        <v>124</v>
      </c>
      <c r="D169" s="15">
        <v>100.17475405405403</v>
      </c>
      <c r="E169" s="15">
        <f t="shared" si="27"/>
        <v>8.3478961711711701</v>
      </c>
      <c r="F169" s="17">
        <v>10</v>
      </c>
      <c r="G169" s="14" t="s">
        <v>53</v>
      </c>
      <c r="H169" s="15">
        <f t="shared" si="28"/>
        <v>0.83478961711711697</v>
      </c>
      <c r="I169" s="15">
        <f t="shared" si="29"/>
        <v>0.16695792342342339</v>
      </c>
    </row>
    <row r="170" spans="1:9" x14ac:dyDescent="0.25">
      <c r="B170" s="14">
        <v>150061</v>
      </c>
      <c r="C170" s="14" t="s">
        <v>122</v>
      </c>
      <c r="D170" s="15">
        <v>100.17475405405403</v>
      </c>
      <c r="E170" s="15">
        <f t="shared" si="27"/>
        <v>8.3478961711711701</v>
      </c>
      <c r="F170" s="17">
        <v>10</v>
      </c>
      <c r="G170" s="14" t="s">
        <v>53</v>
      </c>
      <c r="H170" s="15">
        <f t="shared" si="28"/>
        <v>0.83478961711711697</v>
      </c>
      <c r="I170" s="15">
        <f t="shared" si="29"/>
        <v>0.16695792342342339</v>
      </c>
    </row>
    <row r="171" spans="1:9" x14ac:dyDescent="0.25">
      <c r="B171" s="14">
        <v>150081</v>
      </c>
      <c r="C171" s="14" t="s">
        <v>123</v>
      </c>
      <c r="D171" s="15">
        <v>100.17475405405403</v>
      </c>
      <c r="E171" s="15">
        <f t="shared" si="27"/>
        <v>8.3478961711711701</v>
      </c>
      <c r="F171" s="17">
        <v>10</v>
      </c>
      <c r="G171" s="14" t="s">
        <v>53</v>
      </c>
      <c r="H171" s="15">
        <f t="shared" si="28"/>
        <v>0.83478961711711697</v>
      </c>
      <c r="I171" s="15">
        <f t="shared" si="29"/>
        <v>0.16695792342342339</v>
      </c>
    </row>
    <row r="172" spans="1:9" x14ac:dyDescent="0.25">
      <c r="B172" s="14">
        <v>150101</v>
      </c>
      <c r="C172" s="14" t="s">
        <v>142</v>
      </c>
      <c r="D172" s="15">
        <v>100.17475405405403</v>
      </c>
      <c r="E172" s="15">
        <f t="shared" si="27"/>
        <v>8.3478961711711701</v>
      </c>
      <c r="F172" s="17">
        <v>10</v>
      </c>
      <c r="G172" s="14" t="s">
        <v>53</v>
      </c>
      <c r="H172" s="15">
        <f t="shared" si="28"/>
        <v>0.83478961711711697</v>
      </c>
      <c r="I172" s="15">
        <f t="shared" si="29"/>
        <v>0.16695792342342339</v>
      </c>
    </row>
    <row r="173" spans="1:9" x14ac:dyDescent="0.25">
      <c r="B173" s="14">
        <v>150111</v>
      </c>
      <c r="C173" s="14" t="s">
        <v>143</v>
      </c>
      <c r="D173" s="15">
        <v>100.17475405405403</v>
      </c>
      <c r="E173" s="15">
        <f t="shared" si="27"/>
        <v>8.3478961711711701</v>
      </c>
      <c r="F173" s="17">
        <v>10</v>
      </c>
      <c r="G173" s="14" t="s">
        <v>53</v>
      </c>
      <c r="H173" s="15">
        <f t="shared" si="28"/>
        <v>0.83478961711711697</v>
      </c>
      <c r="I173" s="15">
        <f t="shared" si="29"/>
        <v>0.16695792342342339</v>
      </c>
    </row>
    <row r="174" spans="1:9" x14ac:dyDescent="0.25">
      <c r="B174" s="14">
        <v>150121</v>
      </c>
      <c r="C174" s="14" t="s">
        <v>115</v>
      </c>
      <c r="D174" s="15">
        <v>100.17475405405403</v>
      </c>
      <c r="E174" s="15">
        <f t="shared" si="27"/>
        <v>8.3478961711711701</v>
      </c>
      <c r="F174" s="17">
        <v>10</v>
      </c>
      <c r="G174" s="14" t="s">
        <v>53</v>
      </c>
      <c r="H174" s="15">
        <f t="shared" si="28"/>
        <v>0.83478961711711697</v>
      </c>
      <c r="I174" s="15">
        <f t="shared" si="29"/>
        <v>0.16695792342342339</v>
      </c>
    </row>
    <row r="175" spans="1:9" x14ac:dyDescent="0.25">
      <c r="B175" s="14">
        <v>150131</v>
      </c>
      <c r="C175" s="14" t="s">
        <v>144</v>
      </c>
      <c r="D175" s="15">
        <v>100.17475405405403</v>
      </c>
      <c r="E175" s="15">
        <f t="shared" si="27"/>
        <v>8.3478961711711701</v>
      </c>
      <c r="F175" s="17">
        <v>10</v>
      </c>
      <c r="G175" s="14" t="s">
        <v>53</v>
      </c>
      <c r="H175" s="15">
        <f t="shared" si="28"/>
        <v>0.83478961711711697</v>
      </c>
      <c r="I175" s="15">
        <f t="shared" si="29"/>
        <v>0.16695792342342339</v>
      </c>
    </row>
    <row r="176" spans="1:9" x14ac:dyDescent="0.25">
      <c r="B176" s="14">
        <v>150141</v>
      </c>
      <c r="C176" s="14" t="s">
        <v>145</v>
      </c>
      <c r="D176" s="15">
        <v>100.17475405405403</v>
      </c>
      <c r="E176" s="15">
        <f t="shared" si="27"/>
        <v>8.3478961711711701</v>
      </c>
      <c r="F176" s="17">
        <v>10</v>
      </c>
      <c r="G176" s="14" t="s">
        <v>53</v>
      </c>
      <c r="H176" s="15">
        <f t="shared" si="28"/>
        <v>0.83478961711711697</v>
      </c>
      <c r="I176" s="15">
        <f t="shared" si="29"/>
        <v>0.16695792342342339</v>
      </c>
    </row>
    <row r="177" spans="2:9" x14ac:dyDescent="0.25">
      <c r="B177" s="14">
        <v>150161</v>
      </c>
      <c r="C177" s="14" t="s">
        <v>146</v>
      </c>
      <c r="D177" s="15">
        <v>100.17475405405403</v>
      </c>
      <c r="E177" s="15">
        <f t="shared" si="27"/>
        <v>8.3478961711711701</v>
      </c>
      <c r="F177" s="17">
        <v>10</v>
      </c>
      <c r="G177" s="14" t="s">
        <v>53</v>
      </c>
      <c r="H177" s="15">
        <f t="shared" si="28"/>
        <v>0.83478961711711697</v>
      </c>
      <c r="I177" s="15">
        <f t="shared" si="29"/>
        <v>0.16695792342342339</v>
      </c>
    </row>
    <row r="178" spans="2:9" x14ac:dyDescent="0.25">
      <c r="B178" s="14">
        <v>150281</v>
      </c>
      <c r="C178" s="14" t="s">
        <v>147</v>
      </c>
      <c r="D178" s="15">
        <v>100.17140000000001</v>
      </c>
      <c r="E178" s="15">
        <f t="shared" si="27"/>
        <v>8.3476166666666671</v>
      </c>
      <c r="F178" s="17">
        <v>10</v>
      </c>
      <c r="G178" s="14" t="s">
        <v>53</v>
      </c>
      <c r="H178" s="15">
        <f t="shared" si="28"/>
        <v>0.83476166666666674</v>
      </c>
      <c r="I178" s="15">
        <f t="shared" si="29"/>
        <v>0.16695233333333334</v>
      </c>
    </row>
    <row r="179" spans="2:9" x14ac:dyDescent="0.25">
      <c r="B179" s="14">
        <v>150351</v>
      </c>
      <c r="C179" s="14" t="s">
        <v>148</v>
      </c>
      <c r="D179" s="15">
        <v>100.17140000000001</v>
      </c>
      <c r="E179" s="15">
        <f t="shared" si="27"/>
        <v>8.3476166666666671</v>
      </c>
      <c r="F179" s="17">
        <v>10</v>
      </c>
      <c r="G179" s="14" t="s">
        <v>53</v>
      </c>
      <c r="H179" s="15">
        <f t="shared" si="28"/>
        <v>0.83476166666666674</v>
      </c>
      <c r="I179" s="15">
        <f t="shared" si="29"/>
        <v>0.16695233333333334</v>
      </c>
    </row>
    <row r="180" spans="2:9" x14ac:dyDescent="0.25">
      <c r="B180" s="14">
        <v>150171</v>
      </c>
      <c r="C180" s="14" t="s">
        <v>149</v>
      </c>
      <c r="D180" s="15">
        <v>100.17475405405403</v>
      </c>
      <c r="E180" s="15">
        <f t="shared" si="27"/>
        <v>8.3478961711711701</v>
      </c>
      <c r="F180" s="17">
        <v>10</v>
      </c>
      <c r="G180" s="14" t="s">
        <v>53</v>
      </c>
      <c r="H180" s="15">
        <f t="shared" si="28"/>
        <v>0.83478961711711697</v>
      </c>
      <c r="I180" s="15">
        <f t="shared" si="29"/>
        <v>0.16695792342342339</v>
      </c>
    </row>
    <row r="181" spans="2:9" x14ac:dyDescent="0.25">
      <c r="B181" s="14">
        <v>150181</v>
      </c>
      <c r="C181" s="14" t="s">
        <v>150</v>
      </c>
      <c r="D181" s="15">
        <v>100.17475405405403</v>
      </c>
      <c r="E181" s="15">
        <f t="shared" si="27"/>
        <v>8.3478961711711701</v>
      </c>
      <c r="F181" s="17">
        <v>10</v>
      </c>
      <c r="G181" s="14" t="s">
        <v>53</v>
      </c>
      <c r="H181" s="15">
        <f t="shared" si="28"/>
        <v>0.83478961711711697</v>
      </c>
      <c r="I181" s="15">
        <f t="shared" si="29"/>
        <v>0.16695792342342339</v>
      </c>
    </row>
    <row r="182" spans="2:9" x14ac:dyDescent="0.25">
      <c r="B182" s="14">
        <v>150201</v>
      </c>
      <c r="C182" s="14" t="s">
        <v>151</v>
      </c>
      <c r="D182" s="15">
        <v>100.17475405405403</v>
      </c>
      <c r="E182" s="15">
        <f t="shared" si="27"/>
        <v>8.3478961711711701</v>
      </c>
      <c r="F182" s="17">
        <v>10</v>
      </c>
      <c r="G182" s="14" t="s">
        <v>53</v>
      </c>
      <c r="H182" s="15">
        <f t="shared" si="28"/>
        <v>0.83478961711711697</v>
      </c>
      <c r="I182" s="15">
        <f t="shared" si="29"/>
        <v>0.16695792342342339</v>
      </c>
    </row>
    <row r="183" spans="2:9" x14ac:dyDescent="0.25">
      <c r="B183" s="14">
        <v>150211</v>
      </c>
      <c r="C183" s="14" t="s">
        <v>152</v>
      </c>
      <c r="D183" s="15">
        <v>100.17475405405403</v>
      </c>
      <c r="E183" s="15">
        <f t="shared" si="27"/>
        <v>8.3478961711711701</v>
      </c>
      <c r="F183" s="17">
        <v>10</v>
      </c>
      <c r="G183" s="14" t="s">
        <v>53</v>
      </c>
      <c r="H183" s="15">
        <f t="shared" si="28"/>
        <v>0.83478961711711697</v>
      </c>
      <c r="I183" s="15">
        <f t="shared" si="29"/>
        <v>0.16695792342342339</v>
      </c>
    </row>
    <row r="184" spans="2:9" x14ac:dyDescent="0.25">
      <c r="B184" s="14">
        <v>150221</v>
      </c>
      <c r="C184" s="14" t="s">
        <v>153</v>
      </c>
      <c r="D184" s="15">
        <v>100.17475405405403</v>
      </c>
      <c r="E184" s="15">
        <f t="shared" si="27"/>
        <v>8.3478961711711701</v>
      </c>
      <c r="F184" s="17">
        <v>10</v>
      </c>
      <c r="G184" s="14" t="s">
        <v>53</v>
      </c>
      <c r="H184" s="15">
        <f t="shared" si="28"/>
        <v>0.83478961711711697</v>
      </c>
      <c r="I184" s="15">
        <f t="shared" si="29"/>
        <v>0.16695792342342339</v>
      </c>
    </row>
    <row r="185" spans="2:9" x14ac:dyDescent="0.25">
      <c r="B185" s="14">
        <v>150271</v>
      </c>
      <c r="C185" s="14" t="s">
        <v>154</v>
      </c>
      <c r="D185" s="15">
        <v>100.17140000000001</v>
      </c>
      <c r="E185" s="15">
        <f t="shared" si="27"/>
        <v>8.3476166666666671</v>
      </c>
      <c r="F185" s="17">
        <v>10</v>
      </c>
      <c r="G185" s="14" t="s">
        <v>53</v>
      </c>
      <c r="H185" s="15">
        <f t="shared" si="28"/>
        <v>0.83476166666666674</v>
      </c>
      <c r="I185" s="15">
        <f t="shared" si="29"/>
        <v>0.16695233333333334</v>
      </c>
    </row>
    <row r="186" spans="2:9" x14ac:dyDescent="0.25">
      <c r="B186" s="14">
        <v>150321</v>
      </c>
      <c r="C186" s="14" t="s">
        <v>155</v>
      </c>
      <c r="D186" s="15">
        <v>100.17140000000001</v>
      </c>
      <c r="E186" s="15">
        <f t="shared" si="27"/>
        <v>8.3476166666666671</v>
      </c>
      <c r="F186" s="17">
        <v>10</v>
      </c>
      <c r="G186" s="14" t="s">
        <v>53</v>
      </c>
      <c r="H186" s="15">
        <f t="shared" si="28"/>
        <v>0.83476166666666674</v>
      </c>
      <c r="I186" s="15">
        <f t="shared" si="29"/>
        <v>0.16695233333333334</v>
      </c>
    </row>
    <row r="187" spans="2:9" x14ac:dyDescent="0.25">
      <c r="B187" s="14">
        <v>150331</v>
      </c>
      <c r="C187" s="14" t="s">
        <v>156</v>
      </c>
      <c r="D187" s="15">
        <v>100.17140000000001</v>
      </c>
      <c r="E187" s="15">
        <f t="shared" si="27"/>
        <v>8.3476166666666671</v>
      </c>
      <c r="F187" s="17">
        <v>10</v>
      </c>
      <c r="G187" s="14" t="s">
        <v>53</v>
      </c>
      <c r="H187" s="15">
        <f t="shared" si="28"/>
        <v>0.83476166666666674</v>
      </c>
      <c r="I187" s="15">
        <f t="shared" si="29"/>
        <v>0.16695233333333334</v>
      </c>
    </row>
    <row r="188" spans="2:9" x14ac:dyDescent="0.25">
      <c r="B188" s="14">
        <v>150341</v>
      </c>
      <c r="C188" s="14" t="s">
        <v>157</v>
      </c>
      <c r="D188" s="15">
        <v>100.17140000000001</v>
      </c>
      <c r="E188" s="15">
        <f t="shared" si="27"/>
        <v>8.3476166666666671</v>
      </c>
      <c r="F188" s="17">
        <v>10</v>
      </c>
      <c r="G188" s="14" t="s">
        <v>53</v>
      </c>
      <c r="H188" s="15">
        <f t="shared" si="28"/>
        <v>0.83476166666666674</v>
      </c>
      <c r="I188" s="15">
        <f t="shared" si="29"/>
        <v>0.16695233333333334</v>
      </c>
    </row>
    <row r="189" spans="2:9" x14ac:dyDescent="0.25">
      <c r="B189" s="14">
        <v>150241</v>
      </c>
      <c r="C189" s="14" t="s">
        <v>158</v>
      </c>
      <c r="D189" s="15">
        <v>100.17140000000001</v>
      </c>
      <c r="E189" s="15">
        <f t="shared" si="27"/>
        <v>8.3476166666666671</v>
      </c>
      <c r="F189" s="17">
        <v>10</v>
      </c>
      <c r="G189" s="14" t="s">
        <v>53</v>
      </c>
      <c r="H189" s="15">
        <f t="shared" si="28"/>
        <v>0.83476166666666674</v>
      </c>
      <c r="I189" s="15">
        <f t="shared" si="29"/>
        <v>0.16695233333333334</v>
      </c>
    </row>
    <row r="190" spans="2:9" x14ac:dyDescent="0.25">
      <c r="B190" s="14">
        <v>150251</v>
      </c>
      <c r="C190" s="14" t="s">
        <v>159</v>
      </c>
      <c r="D190" s="15">
        <v>100.17140000000001</v>
      </c>
      <c r="E190" s="15">
        <f t="shared" si="27"/>
        <v>8.3476166666666671</v>
      </c>
      <c r="F190" s="17">
        <v>10</v>
      </c>
      <c r="G190" s="14" t="s">
        <v>53</v>
      </c>
      <c r="H190" s="15">
        <f t="shared" si="28"/>
        <v>0.83476166666666674</v>
      </c>
      <c r="I190" s="15">
        <f t="shared" si="29"/>
        <v>0.16695233333333334</v>
      </c>
    </row>
    <row r="191" spans="2:9" x14ac:dyDescent="0.25">
      <c r="B191" s="14">
        <v>150261</v>
      </c>
      <c r="C191" s="14" t="s">
        <v>160</v>
      </c>
      <c r="D191" s="15">
        <v>100.17140000000001</v>
      </c>
      <c r="E191" s="15">
        <f t="shared" si="27"/>
        <v>8.3476166666666671</v>
      </c>
      <c r="F191" s="17">
        <v>10</v>
      </c>
      <c r="G191" s="14" t="s">
        <v>53</v>
      </c>
      <c r="H191" s="15">
        <f t="shared" si="28"/>
        <v>0.83476166666666674</v>
      </c>
      <c r="I191" s="15">
        <f t="shared" si="29"/>
        <v>0.16695233333333334</v>
      </c>
    </row>
    <row r="192" spans="2:9" x14ac:dyDescent="0.25">
      <c r="B192" s="14">
        <v>150231</v>
      </c>
      <c r="C192" s="14" t="s">
        <v>161</v>
      </c>
      <c r="D192" s="15">
        <v>100.17140000000001</v>
      </c>
      <c r="E192" s="15">
        <f t="shared" si="27"/>
        <v>8.3476166666666671</v>
      </c>
      <c r="F192" s="17">
        <v>10</v>
      </c>
      <c r="G192" s="14" t="s">
        <v>53</v>
      </c>
      <c r="H192" s="15">
        <f t="shared" si="28"/>
        <v>0.83476166666666674</v>
      </c>
      <c r="I192" s="15">
        <f t="shared" si="29"/>
        <v>0.16695233333333334</v>
      </c>
    </row>
    <row r="193" spans="1:9" x14ac:dyDescent="0.25">
      <c r="B193" s="14">
        <v>150291</v>
      </c>
      <c r="C193" s="14" t="s">
        <v>162</v>
      </c>
      <c r="D193" s="15">
        <v>100.17140000000001</v>
      </c>
      <c r="E193" s="15">
        <f t="shared" si="27"/>
        <v>8.3476166666666671</v>
      </c>
      <c r="F193" s="17">
        <v>10</v>
      </c>
      <c r="G193" s="14" t="s">
        <v>53</v>
      </c>
      <c r="H193" s="15">
        <f t="shared" si="28"/>
        <v>0.83476166666666674</v>
      </c>
      <c r="I193" s="15">
        <f t="shared" si="29"/>
        <v>0.16695233333333334</v>
      </c>
    </row>
    <row r="195" spans="1:9" s="7" customFormat="1" x14ac:dyDescent="0.25">
      <c r="A195" s="12"/>
      <c r="B195" s="13" t="s">
        <v>163</v>
      </c>
      <c r="C195" s="4"/>
      <c r="D195" s="5"/>
      <c r="E195" s="6"/>
      <c r="F195" s="2"/>
      <c r="G195" s="4"/>
      <c r="H195" s="5"/>
      <c r="I195" s="5"/>
    </row>
    <row r="196" spans="1:9" s="7" customFormat="1" x14ac:dyDescent="0.25">
      <c r="A196" s="12"/>
      <c r="B196" s="4" t="s">
        <v>3</v>
      </c>
      <c r="C196" s="4" t="s">
        <v>4</v>
      </c>
      <c r="D196" s="5" t="s">
        <v>164</v>
      </c>
      <c r="E196" s="6" t="s">
        <v>165</v>
      </c>
      <c r="F196" s="20" t="s">
        <v>77</v>
      </c>
      <c r="G196" s="20"/>
      <c r="H196" s="5" t="s">
        <v>53</v>
      </c>
      <c r="I196" s="5" t="s">
        <v>78</v>
      </c>
    </row>
    <row r="197" spans="1:9" x14ac:dyDescent="0.25">
      <c r="B197" s="14">
        <v>220560</v>
      </c>
      <c r="C197" s="14" t="s">
        <v>166</v>
      </c>
      <c r="D197" s="15">
        <v>23.282222617354194</v>
      </c>
      <c r="E197" s="15">
        <f t="shared" ref="E197:E204" si="30">D197/20</f>
        <v>1.1641111308677097</v>
      </c>
      <c r="F197" s="17">
        <v>1</v>
      </c>
      <c r="G197" s="14" t="s">
        <v>53</v>
      </c>
      <c r="H197" s="15">
        <f>E197/F197</f>
        <v>1.1641111308677097</v>
      </c>
      <c r="I197" s="15">
        <f>H197/5</f>
        <v>0.23282222617354192</v>
      </c>
    </row>
    <row r="198" spans="1:9" x14ac:dyDescent="0.25">
      <c r="B198" s="14">
        <v>220561</v>
      </c>
      <c r="C198" s="14" t="s">
        <v>167</v>
      </c>
      <c r="D198" s="15">
        <v>21.995736130867709</v>
      </c>
      <c r="E198" s="15">
        <f t="shared" si="30"/>
        <v>1.0997868065433853</v>
      </c>
      <c r="F198" s="17">
        <v>1</v>
      </c>
      <c r="G198" s="14" t="s">
        <v>53</v>
      </c>
      <c r="H198" s="15">
        <f t="shared" ref="H198:H204" si="31">E198/F198</f>
        <v>1.0997868065433853</v>
      </c>
      <c r="I198" s="15">
        <f t="shared" ref="I198:I204" si="32">H198/5</f>
        <v>0.21995736130867707</v>
      </c>
    </row>
    <row r="199" spans="1:9" x14ac:dyDescent="0.25">
      <c r="B199" s="14">
        <v>220562</v>
      </c>
      <c r="C199" s="14" t="s">
        <v>168</v>
      </c>
      <c r="D199" s="15">
        <v>21.995736130867709</v>
      </c>
      <c r="E199" s="15">
        <f t="shared" si="30"/>
        <v>1.0997868065433853</v>
      </c>
      <c r="F199" s="17">
        <v>1</v>
      </c>
      <c r="G199" s="14" t="s">
        <v>53</v>
      </c>
      <c r="H199" s="15">
        <f t="shared" si="31"/>
        <v>1.0997868065433853</v>
      </c>
      <c r="I199" s="15">
        <f t="shared" si="32"/>
        <v>0.21995736130867707</v>
      </c>
    </row>
    <row r="200" spans="1:9" x14ac:dyDescent="0.25">
      <c r="B200" s="14">
        <v>220563</v>
      </c>
      <c r="C200" s="14" t="s">
        <v>169</v>
      </c>
      <c r="D200" s="15">
        <v>21.995736130867709</v>
      </c>
      <c r="E200" s="15">
        <f t="shared" si="30"/>
        <v>1.0997868065433853</v>
      </c>
      <c r="F200" s="17">
        <v>1</v>
      </c>
      <c r="G200" s="14" t="s">
        <v>53</v>
      </c>
      <c r="H200" s="15">
        <f t="shared" si="31"/>
        <v>1.0997868065433853</v>
      </c>
      <c r="I200" s="15">
        <f t="shared" si="32"/>
        <v>0.21995736130867707</v>
      </c>
    </row>
    <row r="201" spans="1:9" x14ac:dyDescent="0.25">
      <c r="B201" s="14">
        <v>220564</v>
      </c>
      <c r="C201" s="14" t="s">
        <v>170</v>
      </c>
      <c r="D201" s="15">
        <v>21.995736130867709</v>
      </c>
      <c r="E201" s="15">
        <f t="shared" si="30"/>
        <v>1.0997868065433853</v>
      </c>
      <c r="F201" s="17">
        <v>1</v>
      </c>
      <c r="G201" s="14" t="s">
        <v>53</v>
      </c>
      <c r="H201" s="15">
        <f t="shared" si="31"/>
        <v>1.0997868065433853</v>
      </c>
      <c r="I201" s="15">
        <f t="shared" si="32"/>
        <v>0.21995736130867707</v>
      </c>
    </row>
    <row r="202" spans="1:9" x14ac:dyDescent="0.25">
      <c r="B202" s="14">
        <v>220565</v>
      </c>
      <c r="C202" s="14" t="s">
        <v>171</v>
      </c>
      <c r="D202" s="15">
        <v>21.995736130867709</v>
      </c>
      <c r="E202" s="15">
        <f t="shared" si="30"/>
        <v>1.0997868065433853</v>
      </c>
      <c r="F202" s="17">
        <v>1</v>
      </c>
      <c r="G202" s="14" t="s">
        <v>53</v>
      </c>
      <c r="H202" s="15">
        <f t="shared" si="31"/>
        <v>1.0997868065433853</v>
      </c>
      <c r="I202" s="15">
        <f t="shared" si="32"/>
        <v>0.21995736130867707</v>
      </c>
    </row>
    <row r="203" spans="1:9" x14ac:dyDescent="0.25">
      <c r="B203" s="14">
        <v>220570</v>
      </c>
      <c r="C203" s="14" t="s">
        <v>172</v>
      </c>
      <c r="D203" s="15">
        <v>21.995736130867709</v>
      </c>
      <c r="E203" s="15">
        <f t="shared" si="30"/>
        <v>1.0997868065433853</v>
      </c>
      <c r="F203" s="17">
        <v>1</v>
      </c>
      <c r="G203" s="14" t="s">
        <v>53</v>
      </c>
      <c r="H203" s="15">
        <f t="shared" si="31"/>
        <v>1.0997868065433853</v>
      </c>
      <c r="I203" s="15">
        <f t="shared" si="32"/>
        <v>0.21995736130867707</v>
      </c>
    </row>
    <row r="204" spans="1:9" x14ac:dyDescent="0.25">
      <c r="B204" s="14">
        <v>220571</v>
      </c>
      <c r="C204" s="14" t="s">
        <v>173</v>
      </c>
      <c r="D204" s="15">
        <v>21.995736130867709</v>
      </c>
      <c r="E204" s="15">
        <f t="shared" si="30"/>
        <v>1.0997868065433853</v>
      </c>
      <c r="F204" s="17">
        <v>1</v>
      </c>
      <c r="G204" s="14" t="s">
        <v>53</v>
      </c>
      <c r="H204" s="15">
        <f t="shared" si="31"/>
        <v>1.0997868065433853</v>
      </c>
      <c r="I204" s="15">
        <f t="shared" si="32"/>
        <v>0.21995736130867707</v>
      </c>
    </row>
    <row r="205" spans="1:9" s="7" customFormat="1" x14ac:dyDescent="0.25">
      <c r="A205" s="12"/>
      <c r="B205" s="4" t="s">
        <v>174</v>
      </c>
      <c r="C205" s="4"/>
      <c r="D205" s="5"/>
      <c r="E205" s="6"/>
      <c r="F205" s="2"/>
      <c r="G205" s="4"/>
      <c r="H205" s="5"/>
      <c r="I205" s="5"/>
    </row>
    <row r="207" spans="1:9" ht="24.75" x14ac:dyDescent="0.25">
      <c r="A207" s="17"/>
      <c r="B207" s="3" t="s">
        <v>175</v>
      </c>
      <c r="C207" s="14"/>
      <c r="D207" s="15"/>
      <c r="E207" s="16"/>
      <c r="F207" s="17"/>
      <c r="G207" s="14"/>
      <c r="H207" s="15"/>
      <c r="I207" s="15"/>
    </row>
    <row r="209" spans="1:9" s="7" customFormat="1" x14ac:dyDescent="0.25">
      <c r="A209" s="12"/>
      <c r="B209" s="13" t="s">
        <v>176</v>
      </c>
      <c r="C209" s="4"/>
      <c r="D209" s="5"/>
      <c r="E209" s="6"/>
      <c r="F209" s="2"/>
      <c r="G209" s="4"/>
      <c r="H209" s="5"/>
      <c r="I209" s="5"/>
    </row>
    <row r="210" spans="1:9" s="7" customFormat="1" x14ac:dyDescent="0.25">
      <c r="A210" s="12"/>
      <c r="B210" s="4" t="s">
        <v>3</v>
      </c>
      <c r="C210" s="4" t="s">
        <v>4</v>
      </c>
      <c r="D210" s="5" t="s">
        <v>177</v>
      </c>
      <c r="E210" s="2"/>
      <c r="F210" s="2"/>
      <c r="G210" s="4"/>
      <c r="H210" s="6" t="s">
        <v>53</v>
      </c>
      <c r="I210" s="5"/>
    </row>
    <row r="211" spans="1:9" x14ac:dyDescent="0.25">
      <c r="A211" s="18" t="s">
        <v>178</v>
      </c>
      <c r="B211" s="14">
        <v>170550</v>
      </c>
      <c r="C211" s="14" t="s">
        <v>179</v>
      </c>
      <c r="D211" s="15">
        <v>59.723281578947351</v>
      </c>
      <c r="E211" s="17"/>
      <c r="F211" s="17"/>
      <c r="G211" s="14"/>
      <c r="H211" s="15">
        <f>D211/6</f>
        <v>9.9538802631578918</v>
      </c>
      <c r="I211" s="15"/>
    </row>
    <row r="212" spans="1:9" x14ac:dyDescent="0.25">
      <c r="A212" s="18" t="s">
        <v>178</v>
      </c>
      <c r="B212" s="14">
        <v>170551</v>
      </c>
      <c r="C212" s="14" t="s">
        <v>180</v>
      </c>
      <c r="D212" s="15">
        <v>59.723281578947379</v>
      </c>
      <c r="E212" s="17"/>
      <c r="F212" s="17"/>
      <c r="G212" s="14"/>
      <c r="H212" s="15">
        <f>D212/6</f>
        <v>9.9538802631578971</v>
      </c>
      <c r="I212" s="15"/>
    </row>
    <row r="213" spans="1:9" s="7" customFormat="1" x14ac:dyDescent="0.25">
      <c r="A213" s="12"/>
      <c r="B213" s="4" t="s">
        <v>3</v>
      </c>
      <c r="C213" s="4" t="s">
        <v>4</v>
      </c>
      <c r="D213" s="5" t="s">
        <v>181</v>
      </c>
      <c r="E213" s="2"/>
      <c r="F213" s="2"/>
      <c r="G213" s="4"/>
      <c r="H213" s="6" t="s">
        <v>78</v>
      </c>
      <c r="I213" s="5"/>
    </row>
    <row r="214" spans="1:9" x14ac:dyDescent="0.25">
      <c r="A214" s="18" t="s">
        <v>178</v>
      </c>
      <c r="B214" s="14">
        <v>170555</v>
      </c>
      <c r="C214" s="14" t="s">
        <v>179</v>
      </c>
      <c r="D214" s="15">
        <v>53.544889473684208</v>
      </c>
      <c r="E214" s="17"/>
      <c r="F214" s="17"/>
      <c r="G214" s="14"/>
      <c r="H214" s="15">
        <f>D214/24</f>
        <v>2.2310370614035087</v>
      </c>
      <c r="I214" s="15"/>
    </row>
    <row r="215" spans="1:9" x14ac:dyDescent="0.25">
      <c r="A215" s="18" t="s">
        <v>178</v>
      </c>
      <c r="B215" s="14">
        <v>170556</v>
      </c>
      <c r="C215" s="14" t="s">
        <v>180</v>
      </c>
      <c r="D215" s="15">
        <v>53.544889473684201</v>
      </c>
      <c r="E215" s="17"/>
      <c r="F215" s="17"/>
      <c r="G215" s="14"/>
      <c r="H215" s="15">
        <f>D215/24</f>
        <v>2.2310370614035082</v>
      </c>
      <c r="I215" s="15"/>
    </row>
    <row r="217" spans="1:9" s="7" customFormat="1" hidden="1" x14ac:dyDescent="0.25">
      <c r="A217" s="12"/>
      <c r="B217" s="13" t="s">
        <v>182</v>
      </c>
      <c r="C217" s="4"/>
      <c r="D217" s="5"/>
      <c r="E217" s="6"/>
      <c r="F217" s="2"/>
      <c r="G217" s="4"/>
      <c r="H217" s="5"/>
      <c r="I217" s="5"/>
    </row>
    <row r="218" spans="1:9" s="7" customFormat="1" hidden="1" x14ac:dyDescent="0.25">
      <c r="A218" s="12"/>
      <c r="B218" s="4" t="s">
        <v>3</v>
      </c>
      <c r="C218" s="4" t="s">
        <v>4</v>
      </c>
      <c r="D218" s="5" t="s">
        <v>75</v>
      </c>
      <c r="E218" s="2"/>
      <c r="F218" s="2"/>
      <c r="G218" s="4"/>
      <c r="H218" s="6" t="s">
        <v>53</v>
      </c>
      <c r="I218" s="5"/>
    </row>
    <row r="219" spans="1:9" hidden="1" x14ac:dyDescent="0.25">
      <c r="B219" s="14">
        <v>170540</v>
      </c>
      <c r="C219" s="14" t="s">
        <v>183</v>
      </c>
      <c r="D219" s="15" t="e">
        <v>#N/A</v>
      </c>
      <c r="E219" s="17"/>
      <c r="F219" s="17"/>
      <c r="G219" s="14"/>
      <c r="H219" s="15" t="e">
        <f>#REF!/12</f>
        <v>#REF!</v>
      </c>
      <c r="I219" s="15"/>
    </row>
    <row r="220" spans="1:9" hidden="1" x14ac:dyDescent="0.25"/>
    <row r="221" spans="1:9" s="7" customFormat="1" x14ac:dyDescent="0.25">
      <c r="A221" s="12"/>
      <c r="B221" s="13" t="s">
        <v>184</v>
      </c>
      <c r="C221" s="4"/>
      <c r="D221" s="5"/>
      <c r="E221" s="6"/>
      <c r="F221" s="2"/>
      <c r="G221" s="4"/>
      <c r="H221" s="5"/>
      <c r="I221" s="5"/>
    </row>
    <row r="222" spans="1:9" s="7" customFormat="1" x14ac:dyDescent="0.25">
      <c r="A222" s="12"/>
      <c r="B222" s="4" t="s">
        <v>3</v>
      </c>
      <c r="C222" s="4" t="s">
        <v>4</v>
      </c>
      <c r="D222" s="5" t="s">
        <v>75</v>
      </c>
      <c r="E222" s="2"/>
      <c r="F222" s="2"/>
      <c r="G222" s="4"/>
      <c r="H222" s="6" t="s">
        <v>53</v>
      </c>
      <c r="I222" s="5"/>
    </row>
    <row r="223" spans="1:9" x14ac:dyDescent="0.25">
      <c r="B223" s="14">
        <v>170503</v>
      </c>
      <c r="C223" s="14" t="s">
        <v>185</v>
      </c>
      <c r="D223" s="15">
        <v>35.932279624960607</v>
      </c>
      <c r="E223" s="17"/>
      <c r="F223" s="17"/>
      <c r="G223" s="14"/>
      <c r="H223" s="15">
        <f t="shared" ref="H223:H229" si="33">D223/12</f>
        <v>2.9943566354133839</v>
      </c>
      <c r="I223" s="15"/>
    </row>
    <row r="224" spans="1:9" x14ac:dyDescent="0.25">
      <c r="B224" s="14">
        <v>170513</v>
      </c>
      <c r="C224" s="14" t="s">
        <v>186</v>
      </c>
      <c r="D224" s="15">
        <v>23.366706554121158</v>
      </c>
      <c r="E224" s="17"/>
      <c r="F224" s="17"/>
      <c r="G224" s="14"/>
      <c r="H224" s="15">
        <f t="shared" si="33"/>
        <v>1.9472255461767631</v>
      </c>
      <c r="I224" s="15"/>
    </row>
    <row r="225" spans="1:9" x14ac:dyDescent="0.25">
      <c r="B225" s="14">
        <v>170523</v>
      </c>
      <c r="C225" s="14" t="s">
        <v>187</v>
      </c>
      <c r="D225" s="15">
        <v>20.650063157894738</v>
      </c>
      <c r="E225" s="17"/>
      <c r="F225" s="17"/>
      <c r="G225" s="14"/>
      <c r="H225" s="15">
        <f t="shared" si="33"/>
        <v>1.7208385964912283</v>
      </c>
      <c r="I225" s="15"/>
    </row>
    <row r="226" spans="1:9" x14ac:dyDescent="0.25">
      <c r="B226" s="14">
        <v>170533</v>
      </c>
      <c r="C226" s="14" t="s">
        <v>188</v>
      </c>
      <c r="D226" s="15">
        <v>29.154163157894743</v>
      </c>
      <c r="E226" s="17"/>
      <c r="F226" s="17"/>
      <c r="G226" s="14"/>
      <c r="H226" s="15">
        <f t="shared" si="33"/>
        <v>2.4295135964912284</v>
      </c>
      <c r="I226" s="15"/>
    </row>
    <row r="227" spans="1:9" x14ac:dyDescent="0.25">
      <c r="B227" s="14">
        <v>170534</v>
      </c>
      <c r="C227" s="14" t="s">
        <v>189</v>
      </c>
      <c r="D227" s="15">
        <v>29.15416315789474</v>
      </c>
      <c r="E227" s="17"/>
      <c r="F227" s="17"/>
      <c r="G227" s="14"/>
      <c r="H227" s="15">
        <f t="shared" si="33"/>
        <v>2.4295135964912284</v>
      </c>
      <c r="I227" s="15"/>
    </row>
    <row r="228" spans="1:9" x14ac:dyDescent="0.25">
      <c r="B228" s="14">
        <v>170535</v>
      </c>
      <c r="C228" s="14" t="s">
        <v>190</v>
      </c>
      <c r="D228" s="15">
        <v>29.15416315789474</v>
      </c>
      <c r="E228" s="17"/>
      <c r="F228" s="17"/>
      <c r="G228" s="14"/>
      <c r="H228" s="15">
        <f t="shared" si="33"/>
        <v>2.4295135964912284</v>
      </c>
      <c r="I228" s="15"/>
    </row>
    <row r="229" spans="1:9" x14ac:dyDescent="0.25">
      <c r="B229" s="14">
        <v>170536</v>
      </c>
      <c r="C229" s="14" t="s">
        <v>191</v>
      </c>
      <c r="D229" s="15">
        <v>29.15416315789474</v>
      </c>
      <c r="E229" s="17"/>
      <c r="F229" s="17"/>
      <c r="G229" s="14"/>
      <c r="H229" s="15">
        <f t="shared" si="33"/>
        <v>2.4295135964912284</v>
      </c>
      <c r="I229" s="15"/>
    </row>
    <row r="231" spans="1:9" s="7" customFormat="1" x14ac:dyDescent="0.25">
      <c r="A231" s="12"/>
      <c r="B231" s="13" t="s">
        <v>192</v>
      </c>
      <c r="C231" s="4"/>
      <c r="D231" s="5"/>
      <c r="E231" s="6"/>
      <c r="F231" s="2"/>
      <c r="G231" s="4"/>
      <c r="H231" s="5"/>
      <c r="I231" s="5"/>
    </row>
    <row r="232" spans="1:9" s="7" customFormat="1" x14ac:dyDescent="0.25">
      <c r="A232" s="12"/>
      <c r="B232" s="4" t="s">
        <v>3</v>
      </c>
      <c r="C232" s="4" t="s">
        <v>4</v>
      </c>
      <c r="D232" s="5" t="s">
        <v>87</v>
      </c>
      <c r="E232" s="2"/>
      <c r="F232" s="2"/>
      <c r="G232" s="4"/>
      <c r="H232" s="6" t="s">
        <v>193</v>
      </c>
      <c r="I232" s="5"/>
    </row>
    <row r="233" spans="1:9" x14ac:dyDescent="0.25">
      <c r="B233" s="14">
        <v>170501</v>
      </c>
      <c r="C233" s="14" t="s">
        <v>185</v>
      </c>
      <c r="D233" s="15">
        <v>20.828931578947373</v>
      </c>
      <c r="E233" s="17"/>
      <c r="F233" s="17"/>
      <c r="G233" s="14"/>
      <c r="H233" s="15">
        <f>D233/12</f>
        <v>1.7357442982456144</v>
      </c>
      <c r="I233" s="15"/>
    </row>
    <row r="234" spans="1:9" x14ac:dyDescent="0.25">
      <c r="B234" s="14">
        <v>170511</v>
      </c>
      <c r="C234" s="14" t="s">
        <v>194</v>
      </c>
      <c r="D234" s="15">
        <v>15.97793157894737</v>
      </c>
      <c r="E234" s="17"/>
      <c r="F234" s="17"/>
      <c r="G234" s="14"/>
      <c r="H234" s="15">
        <f>D234/12</f>
        <v>1.3314942982456142</v>
      </c>
      <c r="I234" s="15"/>
    </row>
    <row r="235" spans="1:9" x14ac:dyDescent="0.25">
      <c r="B235" s="14">
        <v>170521</v>
      </c>
      <c r="C235" s="14" t="s">
        <v>187</v>
      </c>
      <c r="D235" s="15">
        <v>15.97793157894737</v>
      </c>
      <c r="E235" s="17"/>
      <c r="F235" s="17"/>
      <c r="G235" s="14"/>
      <c r="H235" s="15">
        <f>D235/12</f>
        <v>1.3314942982456142</v>
      </c>
      <c r="I235" s="15"/>
    </row>
    <row r="237" spans="1:9" s="7" customFormat="1" x14ac:dyDescent="0.25">
      <c r="A237" s="12"/>
      <c r="B237" s="13" t="s">
        <v>195</v>
      </c>
      <c r="C237" s="4"/>
      <c r="D237" s="5"/>
      <c r="E237" s="6"/>
      <c r="F237" s="2"/>
      <c r="G237" s="4"/>
      <c r="H237" s="5"/>
      <c r="I237" s="5"/>
    </row>
    <row r="238" spans="1:9" s="7" customFormat="1" x14ac:dyDescent="0.25">
      <c r="A238" s="12"/>
      <c r="B238" s="4" t="s">
        <v>3</v>
      </c>
      <c r="C238" s="4" t="s">
        <v>4</v>
      </c>
      <c r="D238" s="5" t="s">
        <v>181</v>
      </c>
      <c r="E238" s="2"/>
      <c r="F238" s="2"/>
      <c r="G238" s="4"/>
      <c r="H238" s="6" t="s">
        <v>78</v>
      </c>
      <c r="I238" s="5"/>
    </row>
    <row r="239" spans="1:9" x14ac:dyDescent="0.25">
      <c r="B239" s="14">
        <v>170502</v>
      </c>
      <c r="C239" s="14" t="s">
        <v>185</v>
      </c>
      <c r="D239" s="15">
        <v>19.799089473684212</v>
      </c>
      <c r="E239" s="17"/>
      <c r="F239" s="17"/>
      <c r="G239" s="14"/>
      <c r="H239" s="15">
        <f>D239/24</f>
        <v>0.82496206140350881</v>
      </c>
      <c r="I239" s="15"/>
    </row>
    <row r="240" spans="1:9" x14ac:dyDescent="0.25">
      <c r="B240" s="14">
        <v>170512</v>
      </c>
      <c r="C240" s="14" t="s">
        <v>194</v>
      </c>
      <c r="D240" s="15">
        <v>15.987589473684212</v>
      </c>
      <c r="E240" s="17"/>
      <c r="F240" s="17"/>
      <c r="G240" s="14"/>
      <c r="H240" s="15">
        <f>D240/24</f>
        <v>0.66614956140350878</v>
      </c>
      <c r="I240" s="15"/>
    </row>
    <row r="241" spans="1:9" x14ac:dyDescent="0.25">
      <c r="B241" s="14">
        <v>170522</v>
      </c>
      <c r="C241" s="14" t="s">
        <v>187</v>
      </c>
      <c r="D241" s="15">
        <v>15.987589473684212</v>
      </c>
      <c r="E241" s="17"/>
      <c r="F241" s="17"/>
      <c r="G241" s="14"/>
      <c r="H241" s="15">
        <f>D241/24</f>
        <v>0.66614956140350878</v>
      </c>
      <c r="I241" s="15"/>
    </row>
    <row r="242" spans="1:9" x14ac:dyDescent="0.25">
      <c r="E242" s="8"/>
      <c r="H242" s="11"/>
    </row>
    <row r="243" spans="1:9" s="7" customFormat="1" x14ac:dyDescent="0.25">
      <c r="A243" s="12"/>
      <c r="B243" s="13" t="s">
        <v>196</v>
      </c>
      <c r="C243" s="4"/>
      <c r="D243" s="5"/>
      <c r="E243" s="2"/>
      <c r="F243" s="2"/>
      <c r="G243" s="4"/>
      <c r="H243" s="6"/>
      <c r="I243" s="5"/>
    </row>
    <row r="244" spans="1:9" s="7" customFormat="1" x14ac:dyDescent="0.25">
      <c r="A244" s="12"/>
      <c r="B244" s="4" t="s">
        <v>3</v>
      </c>
      <c r="C244" s="4" t="s">
        <v>4</v>
      </c>
      <c r="D244" s="5" t="s">
        <v>181</v>
      </c>
      <c r="E244" s="2"/>
      <c r="F244" s="2"/>
      <c r="G244" s="4"/>
      <c r="H244" s="6" t="s">
        <v>78</v>
      </c>
      <c r="I244" s="5"/>
    </row>
    <row r="245" spans="1:9" x14ac:dyDescent="0.25">
      <c r="B245" s="14">
        <v>170541</v>
      </c>
      <c r="C245" s="14" t="s">
        <v>197</v>
      </c>
      <c r="D245" s="15">
        <v>25.689589473684212</v>
      </c>
      <c r="E245" s="17"/>
      <c r="F245" s="17"/>
      <c r="G245" s="14"/>
      <c r="H245" s="15">
        <f>D245/24</f>
        <v>1.0703995614035089</v>
      </c>
      <c r="I245" s="15"/>
    </row>
    <row r="246" spans="1:9" x14ac:dyDescent="0.25">
      <c r="B246" s="14">
        <v>170542</v>
      </c>
      <c r="C246" s="14" t="s">
        <v>198</v>
      </c>
      <c r="D246" s="15">
        <v>25.689589473684212</v>
      </c>
      <c r="E246" s="17"/>
      <c r="F246" s="17"/>
      <c r="G246" s="14"/>
      <c r="H246" s="15">
        <f>D246/24</f>
        <v>1.0703995614035089</v>
      </c>
      <c r="I246" s="15"/>
    </row>
    <row r="247" spans="1:9" x14ac:dyDescent="0.25">
      <c r="B247" s="14">
        <v>170543</v>
      </c>
      <c r="C247" s="14" t="s">
        <v>199</v>
      </c>
      <c r="D247" s="15">
        <v>25.689589473684212</v>
      </c>
      <c r="E247" s="17"/>
      <c r="F247" s="17"/>
      <c r="G247" s="14"/>
      <c r="H247" s="15">
        <f>D247/24</f>
        <v>1.0703995614035089</v>
      </c>
      <c r="I247" s="15"/>
    </row>
    <row r="248" spans="1:9" x14ac:dyDescent="0.25">
      <c r="B248" s="14">
        <v>170544</v>
      </c>
      <c r="C248" s="14" t="s">
        <v>200</v>
      </c>
      <c r="D248" s="15">
        <v>25.689589473684215</v>
      </c>
      <c r="E248" s="17"/>
      <c r="F248" s="17"/>
      <c r="G248" s="14"/>
      <c r="H248" s="15">
        <f>D248/24</f>
        <v>1.0703995614035089</v>
      </c>
      <c r="I248" s="15"/>
    </row>
    <row r="249" spans="1:9" x14ac:dyDescent="0.25">
      <c r="E249" s="8"/>
      <c r="H249" s="11"/>
    </row>
    <row r="250" spans="1:9" s="7" customFormat="1" x14ac:dyDescent="0.25">
      <c r="A250" s="12"/>
      <c r="B250" s="13" t="s">
        <v>201</v>
      </c>
      <c r="C250" s="4"/>
      <c r="D250" s="5"/>
      <c r="E250" s="2"/>
      <c r="F250" s="2"/>
      <c r="G250" s="4"/>
      <c r="H250" s="6"/>
      <c r="I250" s="5"/>
    </row>
    <row r="251" spans="1:9" s="7" customFormat="1" x14ac:dyDescent="0.25">
      <c r="A251" s="12"/>
      <c r="B251" s="4" t="s">
        <v>3</v>
      </c>
      <c r="C251" s="4" t="s">
        <v>4</v>
      </c>
      <c r="D251" s="5" t="s">
        <v>75</v>
      </c>
      <c r="E251" s="2"/>
      <c r="F251" s="2"/>
      <c r="G251" s="4"/>
      <c r="H251" s="6" t="s">
        <v>53</v>
      </c>
      <c r="I251" s="5"/>
    </row>
    <row r="252" spans="1:9" x14ac:dyDescent="0.25">
      <c r="B252" s="14">
        <v>180003</v>
      </c>
      <c r="C252" s="14" t="s">
        <v>202</v>
      </c>
      <c r="D252" s="15">
        <v>28.817563157894735</v>
      </c>
      <c r="E252" s="17"/>
      <c r="F252" s="17"/>
      <c r="G252" s="14"/>
      <c r="H252" s="15">
        <f>D252/12</f>
        <v>2.4014635964912281</v>
      </c>
      <c r="I252" s="15"/>
    </row>
    <row r="253" spans="1:9" x14ac:dyDescent="0.25">
      <c r="B253" s="14">
        <v>180013</v>
      </c>
      <c r="C253" s="14" t="s">
        <v>203</v>
      </c>
      <c r="D253" s="15">
        <v>20.877763157894741</v>
      </c>
      <c r="E253" s="17"/>
      <c r="F253" s="17"/>
      <c r="G253" s="14"/>
      <c r="H253" s="15">
        <f>D253/12</f>
        <v>1.7398135964912285</v>
      </c>
      <c r="I253" s="15"/>
    </row>
    <row r="254" spans="1:9" x14ac:dyDescent="0.25">
      <c r="B254" s="14">
        <v>180023</v>
      </c>
      <c r="C254" s="14" t="s">
        <v>204</v>
      </c>
      <c r="D254" s="15">
        <v>20.877763157894737</v>
      </c>
      <c r="E254" s="17"/>
      <c r="F254" s="17"/>
      <c r="G254" s="14"/>
      <c r="H254" s="15">
        <f>D254/12</f>
        <v>1.739813596491228</v>
      </c>
      <c r="I254" s="15"/>
    </row>
    <row r="255" spans="1:9" x14ac:dyDescent="0.25">
      <c r="E255" s="8"/>
      <c r="H255" s="11"/>
    </row>
    <row r="256" spans="1:9" s="7" customFormat="1" x14ac:dyDescent="0.25">
      <c r="A256" s="12"/>
      <c r="B256" s="13" t="s">
        <v>205</v>
      </c>
      <c r="C256" s="4"/>
      <c r="D256" s="5"/>
      <c r="E256" s="2"/>
      <c r="F256" s="2"/>
      <c r="G256" s="4"/>
      <c r="H256" s="6"/>
      <c r="I256" s="5"/>
    </row>
    <row r="257" spans="1:9" s="7" customFormat="1" x14ac:dyDescent="0.25">
      <c r="A257" s="12"/>
      <c r="B257" s="4" t="s">
        <v>3</v>
      </c>
      <c r="C257" s="4" t="s">
        <v>4</v>
      </c>
      <c r="D257" s="5" t="s">
        <v>87</v>
      </c>
      <c r="E257" s="2"/>
      <c r="F257" s="2"/>
      <c r="G257" s="4"/>
      <c r="H257" s="6" t="s">
        <v>193</v>
      </c>
      <c r="I257" s="5"/>
    </row>
    <row r="258" spans="1:9" x14ac:dyDescent="0.25">
      <c r="B258" s="14">
        <v>180001</v>
      </c>
      <c r="C258" s="14" t="s">
        <v>202</v>
      </c>
      <c r="D258" s="15">
        <v>15.79973157894737</v>
      </c>
      <c r="E258" s="17"/>
      <c r="F258" s="17"/>
      <c r="G258" s="14"/>
      <c r="H258" s="15">
        <f t="shared" ref="H258:H263" si="34">D258/12</f>
        <v>1.3166442982456141</v>
      </c>
      <c r="I258" s="15"/>
    </row>
    <row r="259" spans="1:9" x14ac:dyDescent="0.25">
      <c r="B259" s="14">
        <v>180011</v>
      </c>
      <c r="C259" s="14" t="s">
        <v>203</v>
      </c>
      <c r="D259" s="15">
        <v>12.790131578947367</v>
      </c>
      <c r="E259" s="17"/>
      <c r="F259" s="17"/>
      <c r="G259" s="14"/>
      <c r="H259" s="15">
        <f t="shared" si="34"/>
        <v>1.065844298245614</v>
      </c>
      <c r="I259" s="15"/>
    </row>
    <row r="260" spans="1:9" x14ac:dyDescent="0.25">
      <c r="A260" s="18" t="s">
        <v>206</v>
      </c>
      <c r="B260" s="14">
        <v>180021</v>
      </c>
      <c r="C260" s="14" t="s">
        <v>207</v>
      </c>
      <c r="D260" s="15">
        <v>12.790131578947369</v>
      </c>
      <c r="E260" s="17"/>
      <c r="F260" s="17"/>
      <c r="G260" s="14"/>
      <c r="H260" s="15">
        <f t="shared" si="34"/>
        <v>1.065844298245614</v>
      </c>
      <c r="I260" s="15"/>
    </row>
    <row r="261" spans="1:9" x14ac:dyDescent="0.25">
      <c r="B261" s="14">
        <v>180041</v>
      </c>
      <c r="C261" s="14" t="s">
        <v>208</v>
      </c>
      <c r="D261" s="15">
        <v>12.790131578947369</v>
      </c>
      <c r="E261" s="17"/>
      <c r="F261" s="17"/>
      <c r="G261" s="14"/>
      <c r="H261" s="15">
        <f t="shared" si="34"/>
        <v>1.065844298245614</v>
      </c>
      <c r="I261" s="15"/>
    </row>
    <row r="262" spans="1:9" x14ac:dyDescent="0.25">
      <c r="B262" s="14">
        <v>180061</v>
      </c>
      <c r="C262" s="14" t="s">
        <v>209</v>
      </c>
      <c r="D262" s="15">
        <v>12.790131578947369</v>
      </c>
      <c r="E262" s="17"/>
      <c r="F262" s="17"/>
      <c r="G262" s="14"/>
      <c r="H262" s="15">
        <f t="shared" si="34"/>
        <v>1.065844298245614</v>
      </c>
      <c r="I262" s="15"/>
    </row>
    <row r="263" spans="1:9" x14ac:dyDescent="0.25">
      <c r="B263" s="14">
        <v>180071</v>
      </c>
      <c r="C263" s="14" t="s">
        <v>210</v>
      </c>
      <c r="D263" s="15">
        <v>12.790131578947369</v>
      </c>
      <c r="E263" s="17"/>
      <c r="F263" s="17"/>
      <c r="G263" s="14"/>
      <c r="H263" s="15">
        <f t="shared" si="34"/>
        <v>1.065844298245614</v>
      </c>
      <c r="I263" s="15"/>
    </row>
    <row r="264" spans="1:9" x14ac:dyDescent="0.25">
      <c r="E264" s="8"/>
      <c r="H264" s="11"/>
    </row>
    <row r="265" spans="1:9" s="7" customFormat="1" x14ac:dyDescent="0.25">
      <c r="A265" s="12"/>
      <c r="B265" s="13" t="s">
        <v>211</v>
      </c>
      <c r="C265" s="4"/>
      <c r="D265" s="5"/>
      <c r="E265" s="2"/>
      <c r="F265" s="2"/>
      <c r="G265" s="4"/>
      <c r="H265" s="6"/>
      <c r="I265" s="5"/>
    </row>
    <row r="266" spans="1:9" s="7" customFormat="1" x14ac:dyDescent="0.25">
      <c r="A266" s="12"/>
      <c r="B266" s="4" t="s">
        <v>3</v>
      </c>
      <c r="C266" s="4" t="s">
        <v>4</v>
      </c>
      <c r="D266" s="5" t="s">
        <v>181</v>
      </c>
      <c r="E266" s="2"/>
      <c r="F266" s="2"/>
      <c r="G266" s="4"/>
      <c r="H266" s="6" t="s">
        <v>78</v>
      </c>
      <c r="I266" s="5"/>
    </row>
    <row r="267" spans="1:9" x14ac:dyDescent="0.25">
      <c r="B267" s="14">
        <v>180002</v>
      </c>
      <c r="C267" s="14" t="s">
        <v>202</v>
      </c>
      <c r="D267" s="15">
        <v>17.00728947368421</v>
      </c>
      <c r="E267" s="17"/>
      <c r="F267" s="17"/>
      <c r="G267" s="14"/>
      <c r="H267" s="15">
        <f>D267/24</f>
        <v>0.70863706140350879</v>
      </c>
      <c r="I267" s="15"/>
    </row>
    <row r="268" spans="1:9" x14ac:dyDescent="0.25">
      <c r="B268" s="14">
        <v>180012</v>
      </c>
      <c r="C268" s="14" t="s">
        <v>203</v>
      </c>
      <c r="D268" s="15">
        <v>13.245289473684213</v>
      </c>
      <c r="E268" s="17"/>
      <c r="F268" s="17"/>
      <c r="G268" s="14"/>
      <c r="H268" s="15">
        <f>D268/24</f>
        <v>0.55188706140350885</v>
      </c>
      <c r="I268" s="15"/>
    </row>
    <row r="269" spans="1:9" x14ac:dyDescent="0.25">
      <c r="B269" s="14">
        <v>180022</v>
      </c>
      <c r="C269" s="14" t="s">
        <v>204</v>
      </c>
      <c r="D269" s="15">
        <v>13.245289473684213</v>
      </c>
      <c r="E269" s="17"/>
      <c r="F269" s="17"/>
      <c r="G269" s="14"/>
      <c r="H269" s="15">
        <f>D269/24</f>
        <v>0.55188706140350885</v>
      </c>
      <c r="I269" s="15"/>
    </row>
    <row r="270" spans="1:9" x14ac:dyDescent="0.25">
      <c r="E270" s="8"/>
      <c r="H270" s="11"/>
    </row>
    <row r="271" spans="1:9" s="7" customFormat="1" x14ac:dyDescent="0.25">
      <c r="A271" s="12"/>
      <c r="B271" s="13" t="s">
        <v>212</v>
      </c>
      <c r="C271" s="4"/>
      <c r="D271" s="5"/>
      <c r="E271" s="2"/>
      <c r="F271" s="2"/>
      <c r="G271" s="4"/>
      <c r="H271" s="6"/>
      <c r="I271" s="5"/>
    </row>
    <row r="272" spans="1:9" s="7" customFormat="1" x14ac:dyDescent="0.25">
      <c r="A272" s="12"/>
      <c r="B272" s="4" t="s">
        <v>3</v>
      </c>
      <c r="C272" s="4" t="s">
        <v>4</v>
      </c>
      <c r="D272" s="5" t="s">
        <v>213</v>
      </c>
      <c r="E272" s="2"/>
      <c r="F272" s="2"/>
      <c r="G272" s="4"/>
      <c r="H272" s="6" t="s">
        <v>78</v>
      </c>
      <c r="I272" s="5"/>
    </row>
    <row r="273" spans="1:9" x14ac:dyDescent="0.25">
      <c r="B273" s="14">
        <v>170621</v>
      </c>
      <c r="C273" s="14" t="s">
        <v>214</v>
      </c>
      <c r="D273" s="15">
        <v>15.017652631578947</v>
      </c>
      <c r="E273" s="17"/>
      <c r="F273" s="17"/>
      <c r="G273" s="14"/>
      <c r="H273" s="15">
        <f>D273/15</f>
        <v>1.0011768421052631</v>
      </c>
      <c r="I273" s="15"/>
    </row>
    <row r="274" spans="1:9" x14ac:dyDescent="0.25">
      <c r="B274" s="14">
        <v>170631</v>
      </c>
      <c r="C274" s="14" t="s">
        <v>215</v>
      </c>
      <c r="D274" s="15">
        <v>15.869052631578949</v>
      </c>
      <c r="E274" s="17"/>
      <c r="F274" s="17"/>
      <c r="G274" s="14"/>
      <c r="H274" s="15">
        <f>D274/15</f>
        <v>1.0579368421052633</v>
      </c>
      <c r="I274" s="15"/>
    </row>
    <row r="275" spans="1:9" x14ac:dyDescent="0.25">
      <c r="B275" s="14">
        <v>170641</v>
      </c>
      <c r="C275" s="14" t="s">
        <v>216</v>
      </c>
      <c r="D275" s="15">
        <v>15.017652631578947</v>
      </c>
      <c r="E275" s="17"/>
      <c r="F275" s="17"/>
      <c r="G275" s="14"/>
      <c r="H275" s="15">
        <f>D275/15</f>
        <v>1.0011768421052631</v>
      </c>
      <c r="I275" s="15"/>
    </row>
    <row r="276" spans="1:9" x14ac:dyDescent="0.25">
      <c r="E276" s="8"/>
      <c r="H276" s="11"/>
    </row>
    <row r="277" spans="1:9" s="7" customFormat="1" x14ac:dyDescent="0.25">
      <c r="A277" s="12"/>
      <c r="B277" s="13" t="s">
        <v>217</v>
      </c>
      <c r="C277" s="4"/>
      <c r="D277" s="5"/>
      <c r="E277" s="2"/>
      <c r="F277" s="2"/>
      <c r="G277" s="4"/>
      <c r="H277" s="6"/>
      <c r="I277" s="5"/>
    </row>
    <row r="278" spans="1:9" s="7" customFormat="1" x14ac:dyDescent="0.25">
      <c r="A278" s="12"/>
      <c r="B278" s="4" t="s">
        <v>3</v>
      </c>
      <c r="C278" s="4" t="s">
        <v>4</v>
      </c>
      <c r="D278" s="5" t="s">
        <v>213</v>
      </c>
      <c r="E278" s="2"/>
      <c r="F278" s="2"/>
      <c r="G278" s="4"/>
      <c r="H278" s="6" t="s">
        <v>78</v>
      </c>
      <c r="I278" s="5"/>
    </row>
    <row r="279" spans="1:9" x14ac:dyDescent="0.25">
      <c r="B279" s="14">
        <v>220550</v>
      </c>
      <c r="C279" s="14" t="s">
        <v>218</v>
      </c>
      <c r="D279" s="15">
        <v>17.581752631578951</v>
      </c>
      <c r="E279" s="17"/>
      <c r="F279" s="17"/>
      <c r="G279" s="14"/>
      <c r="H279" s="15">
        <f>D279/15</f>
        <v>1.1721168421052635</v>
      </c>
      <c r="I279" s="15"/>
    </row>
    <row r="280" spans="1:9" x14ac:dyDescent="0.25">
      <c r="B280" s="14">
        <v>220551</v>
      </c>
      <c r="C280" s="14" t="s">
        <v>219</v>
      </c>
      <c r="D280" s="15">
        <v>16.920524329692153</v>
      </c>
      <c r="E280" s="17"/>
      <c r="F280" s="17"/>
      <c r="G280" s="14"/>
      <c r="H280" s="15">
        <f>D280/15</f>
        <v>1.1280349553128102</v>
      </c>
      <c r="I280" s="15"/>
    </row>
    <row r="281" spans="1:9" x14ac:dyDescent="0.25">
      <c r="B281" s="14">
        <v>220552</v>
      </c>
      <c r="C281" s="14" t="s">
        <v>220</v>
      </c>
      <c r="D281" s="15">
        <v>16.058052631578946</v>
      </c>
      <c r="E281" s="17"/>
      <c r="F281" s="17"/>
      <c r="G281" s="14"/>
      <c r="H281" s="15">
        <f>D281/15</f>
        <v>1.070536842105263</v>
      </c>
      <c r="I281" s="15"/>
    </row>
    <row r="282" spans="1:9" x14ac:dyDescent="0.25">
      <c r="E282" s="8"/>
      <c r="H282" s="11"/>
    </row>
    <row r="283" spans="1:9" s="7" customFormat="1" x14ac:dyDescent="0.25">
      <c r="A283" s="12"/>
      <c r="B283" s="13" t="s">
        <v>221</v>
      </c>
      <c r="C283" s="4"/>
      <c r="D283" s="5"/>
      <c r="E283" s="2"/>
      <c r="F283" s="2"/>
      <c r="G283" s="4"/>
      <c r="H283" s="6"/>
      <c r="I283" s="5"/>
    </row>
    <row r="284" spans="1:9" s="7" customFormat="1" x14ac:dyDescent="0.25">
      <c r="A284" s="12"/>
      <c r="B284" s="4" t="s">
        <v>3</v>
      </c>
      <c r="C284" s="4" t="s">
        <v>4</v>
      </c>
      <c r="D284" s="5" t="s">
        <v>87</v>
      </c>
      <c r="E284" s="2"/>
      <c r="F284" s="2"/>
      <c r="G284" s="4"/>
      <c r="H284" s="6" t="s">
        <v>193</v>
      </c>
      <c r="I284" s="5"/>
    </row>
    <row r="285" spans="1:9" x14ac:dyDescent="0.25">
      <c r="B285" s="14">
        <v>220038</v>
      </c>
      <c r="C285" s="14" t="s">
        <v>222</v>
      </c>
      <c r="D285" s="15">
        <v>14.037531578947368</v>
      </c>
      <c r="E285" s="17"/>
      <c r="F285" s="17"/>
      <c r="G285" s="14"/>
      <c r="H285" s="15">
        <f>D285/12</f>
        <v>1.169794298245614</v>
      </c>
      <c r="I285" s="15"/>
    </row>
    <row r="286" spans="1:9" x14ac:dyDescent="0.25">
      <c r="B286" s="14">
        <v>220043</v>
      </c>
      <c r="C286" s="14" t="s">
        <v>223</v>
      </c>
      <c r="D286" s="15">
        <v>14.03753157894737</v>
      </c>
      <c r="E286" s="17"/>
      <c r="F286" s="17"/>
      <c r="G286" s="14"/>
      <c r="H286" s="15">
        <f>D286/12</f>
        <v>1.1697942982456142</v>
      </c>
      <c r="I286" s="15"/>
    </row>
    <row r="287" spans="1:9" x14ac:dyDescent="0.25">
      <c r="B287" s="14">
        <v>220048</v>
      </c>
      <c r="C287" s="14" t="s">
        <v>224</v>
      </c>
      <c r="D287" s="15">
        <v>14.03753157894737</v>
      </c>
      <c r="E287" s="17"/>
      <c r="F287" s="17"/>
      <c r="G287" s="14"/>
      <c r="H287" s="15">
        <f>D287/12</f>
        <v>1.1697942982456142</v>
      </c>
      <c r="I287" s="15"/>
    </row>
    <row r="288" spans="1:9" x14ac:dyDescent="0.25">
      <c r="B288" s="14">
        <v>220053</v>
      </c>
      <c r="C288" s="14" t="s">
        <v>225</v>
      </c>
      <c r="D288" s="15">
        <v>7.9398000000000009</v>
      </c>
      <c r="E288" s="17"/>
      <c r="F288" s="17"/>
      <c r="G288" s="14"/>
      <c r="H288" s="15">
        <f>D288/12</f>
        <v>0.66165000000000007</v>
      </c>
      <c r="I288" s="15"/>
    </row>
    <row r="290" spans="1:9" ht="24.75" x14ac:dyDescent="0.25">
      <c r="A290" s="17"/>
      <c r="B290" s="3" t="s">
        <v>226</v>
      </c>
      <c r="C290" s="14"/>
      <c r="D290" s="15"/>
      <c r="E290" s="16"/>
      <c r="F290" s="17"/>
      <c r="G290" s="14"/>
      <c r="H290" s="15"/>
      <c r="I290" s="19" t="s">
        <v>227</v>
      </c>
    </row>
    <row r="292" spans="1:9" s="7" customFormat="1" x14ac:dyDescent="0.25">
      <c r="A292" s="12"/>
      <c r="B292" s="13" t="s">
        <v>228</v>
      </c>
      <c r="C292" s="4"/>
      <c r="D292" s="5"/>
      <c r="E292" s="6"/>
      <c r="F292" s="2"/>
      <c r="G292" s="4"/>
      <c r="H292" s="5"/>
      <c r="I292" s="5"/>
    </row>
    <row r="293" spans="1:9" s="7" customFormat="1" x14ac:dyDescent="0.25">
      <c r="A293" s="12"/>
      <c r="B293" s="4" t="s">
        <v>3</v>
      </c>
      <c r="C293" s="4" t="s">
        <v>4</v>
      </c>
      <c r="D293" s="5" t="s">
        <v>229</v>
      </c>
      <c r="E293" s="6" t="s">
        <v>230</v>
      </c>
      <c r="F293" s="2"/>
      <c r="G293" s="4"/>
      <c r="H293" s="5"/>
      <c r="I293" s="5"/>
    </row>
    <row r="294" spans="1:9" x14ac:dyDescent="0.25">
      <c r="B294" s="14">
        <v>400410</v>
      </c>
      <c r="C294" s="14" t="s">
        <v>231</v>
      </c>
      <c r="D294" s="15">
        <v>8.8421163157894771</v>
      </c>
      <c r="E294" s="15">
        <f>D294/350</f>
        <v>2.5263189473684219E-2</v>
      </c>
      <c r="F294" s="17"/>
      <c r="G294" s="14"/>
      <c r="H294" s="15"/>
      <c r="I294" s="15"/>
    </row>
    <row r="295" spans="1:9" x14ac:dyDescent="0.25">
      <c r="B295" s="14">
        <v>400411</v>
      </c>
      <c r="C295" s="14" t="s">
        <v>232</v>
      </c>
      <c r="D295" s="15">
        <v>8.8421163157894771</v>
      </c>
      <c r="E295" s="15">
        <f>D295/350</f>
        <v>2.5263189473684219E-2</v>
      </c>
      <c r="F295" s="17"/>
      <c r="G295" s="14"/>
      <c r="H295" s="15"/>
      <c r="I295" s="15"/>
    </row>
    <row r="296" spans="1:9" x14ac:dyDescent="0.25">
      <c r="B296" s="14">
        <v>400412</v>
      </c>
      <c r="C296" s="14" t="s">
        <v>233</v>
      </c>
      <c r="D296" s="15">
        <v>8.8421163157894771</v>
      </c>
      <c r="E296" s="15">
        <f>D296/350</f>
        <v>2.5263189473684219E-2</v>
      </c>
      <c r="F296" s="17"/>
      <c r="G296" s="14"/>
      <c r="H296" s="15"/>
      <c r="I296" s="15"/>
    </row>
    <row r="297" spans="1:9" x14ac:dyDescent="0.25">
      <c r="B297" s="14">
        <v>400413</v>
      </c>
      <c r="C297" s="14" t="s">
        <v>234</v>
      </c>
      <c r="D297" s="15">
        <v>8.8421163157894771</v>
      </c>
      <c r="E297" s="15">
        <f>D297/350</f>
        <v>2.5263189473684219E-2</v>
      </c>
      <c r="F297" s="17"/>
      <c r="G297" s="14"/>
      <c r="H297" s="15"/>
      <c r="I297" s="15"/>
    </row>
    <row r="299" spans="1:9" s="7" customFormat="1" x14ac:dyDescent="0.25">
      <c r="A299" s="12"/>
      <c r="B299" s="13" t="s">
        <v>235</v>
      </c>
      <c r="C299" s="4"/>
      <c r="D299" s="5"/>
      <c r="E299" s="6"/>
      <c r="F299" s="2"/>
      <c r="G299" s="4"/>
      <c r="H299" s="5"/>
      <c r="I299" s="5"/>
    </row>
    <row r="300" spans="1:9" s="7" customFormat="1" x14ac:dyDescent="0.25">
      <c r="A300" s="12"/>
      <c r="B300" s="4" t="s">
        <v>3</v>
      </c>
      <c r="C300" s="4" t="s">
        <v>4</v>
      </c>
      <c r="D300" s="5" t="s">
        <v>229</v>
      </c>
      <c r="E300" s="6" t="s">
        <v>230</v>
      </c>
      <c r="F300" s="2"/>
      <c r="G300" s="4"/>
      <c r="H300" s="5"/>
      <c r="I300" s="5"/>
    </row>
    <row r="301" spans="1:9" x14ac:dyDescent="0.25">
      <c r="B301" s="14">
        <v>400399</v>
      </c>
      <c r="C301" s="14" t="s">
        <v>236</v>
      </c>
      <c r="D301" s="15">
        <v>141.44312368421055</v>
      </c>
      <c r="E301" s="15">
        <f>D301/750</f>
        <v>0.1885908315789474</v>
      </c>
      <c r="F301" s="17"/>
      <c r="G301" s="14"/>
      <c r="H301" s="15"/>
      <c r="I301" s="15"/>
    </row>
    <row r="302" spans="1:9" x14ac:dyDescent="0.25">
      <c r="B302" s="14">
        <v>400404</v>
      </c>
      <c r="C302" s="14" t="s">
        <v>237</v>
      </c>
      <c r="D302" s="15">
        <v>61.290312631578956</v>
      </c>
      <c r="E302" s="15">
        <f>D302/350</f>
        <v>0.17511517894736844</v>
      </c>
      <c r="F302" s="17"/>
      <c r="G302" s="14"/>
      <c r="H302" s="15"/>
      <c r="I302" s="15"/>
    </row>
    <row r="303" spans="1:9" x14ac:dyDescent="0.25">
      <c r="B303" s="14">
        <v>400402</v>
      </c>
      <c r="C303" s="14" t="s">
        <v>238</v>
      </c>
      <c r="D303" s="15">
        <v>70.716438947368417</v>
      </c>
      <c r="E303" s="15">
        <f>D303/270</f>
        <v>0.26191273684210525</v>
      </c>
      <c r="F303" s="17"/>
      <c r="G303" s="14"/>
      <c r="H303" s="15"/>
      <c r="I303" s="15"/>
    </row>
    <row r="304" spans="1:9" x14ac:dyDescent="0.25">
      <c r="B304" s="14">
        <v>400403</v>
      </c>
      <c r="C304" s="14" t="s">
        <v>239</v>
      </c>
      <c r="D304" s="15">
        <v>47.74537894736843</v>
      </c>
      <c r="E304" s="15">
        <f>D304/270</f>
        <v>0.17683473684210529</v>
      </c>
      <c r="F304" s="17"/>
      <c r="G304" s="14"/>
      <c r="H304" s="15"/>
      <c r="I304" s="15"/>
    </row>
    <row r="305" spans="1:9" x14ac:dyDescent="0.25">
      <c r="B305" s="14">
        <v>400400</v>
      </c>
      <c r="C305" s="14" t="s">
        <v>240</v>
      </c>
      <c r="D305" s="15">
        <v>57.755515263157896</v>
      </c>
      <c r="E305" s="15">
        <f>D305/210</f>
        <v>0.27502626315789475</v>
      </c>
      <c r="F305" s="17"/>
      <c r="G305" s="14"/>
      <c r="H305" s="15"/>
      <c r="I305" s="15"/>
    </row>
    <row r="306" spans="1:9" x14ac:dyDescent="0.25">
      <c r="B306" s="14">
        <v>400401</v>
      </c>
      <c r="C306" s="14" t="s">
        <v>241</v>
      </c>
      <c r="D306" s="15">
        <v>37.714751052631584</v>
      </c>
      <c r="E306" s="15">
        <f>D306/210</f>
        <v>0.17959405263157896</v>
      </c>
      <c r="F306" s="17"/>
      <c r="G306" s="14"/>
      <c r="H306" s="15"/>
      <c r="I306" s="15"/>
    </row>
    <row r="307" spans="1:9" x14ac:dyDescent="0.25">
      <c r="B307" s="14">
        <v>400398</v>
      </c>
      <c r="C307" s="14" t="s">
        <v>242</v>
      </c>
      <c r="D307" s="15">
        <v>47.038419473684215</v>
      </c>
      <c r="E307" s="15">
        <f>D307/180</f>
        <v>0.26132455263157894</v>
      </c>
      <c r="F307" s="17"/>
      <c r="G307" s="14"/>
      <c r="H307" s="15"/>
      <c r="I307" s="15"/>
    </row>
    <row r="308" spans="1:9" x14ac:dyDescent="0.25">
      <c r="B308" s="14">
        <v>400406</v>
      </c>
      <c r="C308" s="14" t="s">
        <v>243</v>
      </c>
      <c r="D308" s="15">
        <v>37.714751052631584</v>
      </c>
      <c r="E308" s="15">
        <f>D308/108</f>
        <v>0.34921065789473688</v>
      </c>
      <c r="F308" s="17"/>
      <c r="G308" s="14"/>
      <c r="H308" s="15"/>
      <c r="I308" s="15"/>
    </row>
    <row r="309" spans="1:9" x14ac:dyDescent="0.25">
      <c r="B309" s="14">
        <v>400405</v>
      </c>
      <c r="C309" s="14" t="s">
        <v>244</v>
      </c>
      <c r="D309" s="15">
        <v>27.110358947368422</v>
      </c>
      <c r="E309" s="15">
        <f>D309/108</f>
        <v>0.25102184210526318</v>
      </c>
      <c r="F309" s="17"/>
      <c r="G309" s="14"/>
      <c r="H309" s="15"/>
      <c r="I309" s="15"/>
    </row>
    <row r="310" spans="1:9" x14ac:dyDescent="0.25">
      <c r="B310" s="14">
        <v>400407</v>
      </c>
      <c r="C310" s="14" t="s">
        <v>245</v>
      </c>
      <c r="D310" s="15">
        <v>31.823422105263163</v>
      </c>
      <c r="E310" s="15">
        <f>D310/70</f>
        <v>0.45462031578947376</v>
      </c>
      <c r="F310" s="17"/>
      <c r="G310" s="14"/>
      <c r="H310" s="15"/>
      <c r="I310" s="15"/>
    </row>
    <row r="311" spans="1:9" x14ac:dyDescent="0.25">
      <c r="B311" s="14">
        <v>400408</v>
      </c>
      <c r="C311" s="14" t="s">
        <v>246</v>
      </c>
      <c r="D311" s="15">
        <v>54.220717894736843</v>
      </c>
      <c r="E311" s="15">
        <f>D311/300</f>
        <v>0.18073572631578949</v>
      </c>
      <c r="F311" s="17"/>
      <c r="G311" s="14"/>
      <c r="H311" s="15"/>
      <c r="I311" s="15"/>
    </row>
    <row r="312" spans="1:9" x14ac:dyDescent="0.25">
      <c r="B312" s="14">
        <v>400409</v>
      </c>
      <c r="C312" s="14" t="s">
        <v>247</v>
      </c>
      <c r="D312" s="15">
        <v>38.309006842105269</v>
      </c>
      <c r="E312" s="15">
        <f>D312/210</f>
        <v>0.18242384210526319</v>
      </c>
      <c r="F312" s="17"/>
      <c r="G312" s="14"/>
      <c r="H312" s="15"/>
      <c r="I312" s="15"/>
    </row>
    <row r="314" spans="1:9" s="7" customFormat="1" x14ac:dyDescent="0.25">
      <c r="A314" s="12"/>
      <c r="B314" s="13" t="s">
        <v>248</v>
      </c>
      <c r="C314" s="4"/>
      <c r="D314" s="5"/>
      <c r="E314" s="6"/>
      <c r="F314" s="2"/>
      <c r="G314" s="4"/>
      <c r="H314" s="5"/>
      <c r="I314" s="5"/>
    </row>
    <row r="315" spans="1:9" s="7" customFormat="1" x14ac:dyDescent="0.25">
      <c r="A315" s="12"/>
      <c r="B315" s="4" t="s">
        <v>3</v>
      </c>
      <c r="C315" s="4" t="s">
        <v>4</v>
      </c>
      <c r="D315" s="5" t="s">
        <v>229</v>
      </c>
      <c r="E315" s="6" t="s">
        <v>230</v>
      </c>
      <c r="F315" s="2"/>
      <c r="G315" s="4"/>
      <c r="H315" s="5"/>
      <c r="I315" s="5"/>
    </row>
    <row r="316" spans="1:9" x14ac:dyDescent="0.25">
      <c r="B316" s="14">
        <v>400071</v>
      </c>
      <c r="C316" s="14" t="s">
        <v>249</v>
      </c>
      <c r="D316" s="15">
        <v>101.36159526315791</v>
      </c>
      <c r="E316" s="15">
        <f>D316/800</f>
        <v>0.12670199407894739</v>
      </c>
      <c r="F316" s="17"/>
      <c r="G316" s="14"/>
      <c r="H316" s="15"/>
      <c r="I316" s="15"/>
    </row>
    <row r="317" spans="1:9" x14ac:dyDescent="0.25">
      <c r="B317" s="14">
        <v>400070</v>
      </c>
      <c r="C317" s="14" t="s">
        <v>250</v>
      </c>
      <c r="D317" s="15">
        <v>206.26823368421054</v>
      </c>
      <c r="E317" s="15">
        <f>D317/2000</f>
        <v>0.10313411684210527</v>
      </c>
      <c r="F317" s="17"/>
      <c r="G317" s="14"/>
      <c r="H317" s="15"/>
      <c r="I317" s="15"/>
    </row>
    <row r="318" spans="1:9" x14ac:dyDescent="0.25">
      <c r="B318" s="14">
        <v>400072</v>
      </c>
      <c r="C318" s="14" t="s">
        <v>251</v>
      </c>
      <c r="D318" s="15">
        <v>110.79796736842108</v>
      </c>
      <c r="E318" s="15">
        <f>D318/1120</f>
        <v>9.8926756578947395E-2</v>
      </c>
      <c r="F318" s="17"/>
      <c r="G318" s="14"/>
      <c r="H318" s="15"/>
      <c r="I318" s="15"/>
    </row>
    <row r="319" spans="1:9" x14ac:dyDescent="0.25">
      <c r="B319" s="14">
        <v>400073</v>
      </c>
      <c r="C319" s="14" t="s">
        <v>252</v>
      </c>
      <c r="D319" s="15">
        <v>132.00675157894739</v>
      </c>
      <c r="E319" s="15">
        <f>D319/1040</f>
        <v>0.12692956882591094</v>
      </c>
      <c r="F319" s="17"/>
      <c r="G319" s="14"/>
      <c r="H319" s="15"/>
      <c r="I319" s="15"/>
    </row>
    <row r="320" spans="1:9" x14ac:dyDescent="0.25">
      <c r="B320" s="14">
        <v>400075</v>
      </c>
      <c r="C320" s="14" t="s">
        <v>253</v>
      </c>
      <c r="D320" s="15">
        <v>111.97623315789475</v>
      </c>
      <c r="E320" s="15">
        <f>D320/2000</f>
        <v>5.5988116578947374E-2</v>
      </c>
      <c r="F320" s="17"/>
      <c r="G320" s="14"/>
      <c r="H320" s="15"/>
      <c r="I320" s="15"/>
    </row>
    <row r="321" spans="1:9" x14ac:dyDescent="0.25">
      <c r="B321" s="14">
        <v>400008</v>
      </c>
      <c r="C321" s="14" t="s">
        <v>254</v>
      </c>
      <c r="D321" s="15">
        <v>232.1900810526316</v>
      </c>
      <c r="E321" s="15">
        <f>D321/3000</f>
        <v>7.7396693684210538E-2</v>
      </c>
      <c r="F321" s="17"/>
      <c r="G321" s="14"/>
      <c r="H321" s="15"/>
      <c r="I321" s="15"/>
    </row>
    <row r="322" spans="1:9" x14ac:dyDescent="0.25">
      <c r="B322" s="14"/>
      <c r="C322" s="14"/>
      <c r="D322" s="15"/>
      <c r="E322" s="16"/>
      <c r="F322" s="17"/>
      <c r="G322" s="14"/>
      <c r="H322" s="15"/>
      <c r="I322" s="15"/>
    </row>
    <row r="323" spans="1:9" x14ac:dyDescent="0.25">
      <c r="B323" s="14">
        <v>400203</v>
      </c>
      <c r="C323" s="14" t="s">
        <v>255</v>
      </c>
      <c r="D323" s="15">
        <v>17.684232631578954</v>
      </c>
      <c r="E323" s="15">
        <f>D323/250</f>
        <v>7.0736930526315814E-2</v>
      </c>
      <c r="F323" s="17"/>
      <c r="G323" s="14"/>
      <c r="H323" s="15"/>
      <c r="I323" s="15"/>
    </row>
    <row r="325" spans="1:9" s="7" customFormat="1" x14ac:dyDescent="0.25">
      <c r="A325" s="12"/>
      <c r="B325" s="13" t="s">
        <v>256</v>
      </c>
      <c r="C325" s="4"/>
      <c r="D325" s="5"/>
      <c r="E325" s="6"/>
      <c r="F325" s="2"/>
      <c r="G325" s="4"/>
      <c r="H325" s="5"/>
      <c r="I325" s="5"/>
    </row>
    <row r="326" spans="1:9" s="7" customFormat="1" x14ac:dyDescent="0.25">
      <c r="A326" s="12"/>
      <c r="B326" s="4" t="s">
        <v>3</v>
      </c>
      <c r="C326" s="4" t="s">
        <v>4</v>
      </c>
      <c r="D326" s="5" t="s">
        <v>229</v>
      </c>
      <c r="E326" s="6"/>
      <c r="F326" s="2"/>
      <c r="G326" s="4"/>
      <c r="H326" s="5"/>
      <c r="I326" s="5"/>
    </row>
    <row r="327" spans="1:9" x14ac:dyDescent="0.25">
      <c r="B327" s="14">
        <v>400051</v>
      </c>
      <c r="C327" s="14" t="s">
        <v>257</v>
      </c>
      <c r="D327" s="15" t="s">
        <v>258</v>
      </c>
      <c r="E327" s="15"/>
      <c r="F327" s="17"/>
      <c r="G327" s="14"/>
      <c r="H327" s="15"/>
      <c r="I327" s="15"/>
    </row>
    <row r="328" spans="1:9" x14ac:dyDescent="0.25">
      <c r="B328" s="14">
        <v>400052</v>
      </c>
      <c r="C328" s="14" t="s">
        <v>259</v>
      </c>
      <c r="D328" s="15" t="s">
        <v>258</v>
      </c>
      <c r="E328" s="15"/>
      <c r="F328" s="17"/>
      <c r="G328" s="14"/>
      <c r="H328" s="15"/>
      <c r="I328" s="15"/>
    </row>
    <row r="329" spans="1:9" x14ac:dyDescent="0.25">
      <c r="B329" s="14">
        <v>400053</v>
      </c>
      <c r="C329" s="14" t="s">
        <v>260</v>
      </c>
      <c r="D329" s="15" t="s">
        <v>258</v>
      </c>
      <c r="E329" s="15"/>
      <c r="F329" s="17"/>
      <c r="G329" s="14"/>
      <c r="H329" s="15"/>
      <c r="I329" s="15"/>
    </row>
    <row r="331" spans="1:9" s="7" customFormat="1" x14ac:dyDescent="0.25">
      <c r="A331" s="12"/>
      <c r="B331" s="13" t="s">
        <v>261</v>
      </c>
      <c r="C331" s="4"/>
      <c r="D331" s="5"/>
      <c r="E331" s="6"/>
      <c r="F331" s="2"/>
      <c r="G331" s="4"/>
      <c r="H331" s="5"/>
      <c r="I331" s="5"/>
    </row>
    <row r="332" spans="1:9" s="7" customFormat="1" x14ac:dyDescent="0.25">
      <c r="A332" s="12"/>
      <c r="B332" s="4" t="s">
        <v>3</v>
      </c>
      <c r="C332" s="4" t="s">
        <v>4</v>
      </c>
      <c r="D332" s="5" t="s">
        <v>262</v>
      </c>
      <c r="E332" s="6" t="s">
        <v>230</v>
      </c>
      <c r="F332" s="2"/>
      <c r="G332" s="4"/>
      <c r="H332" s="5"/>
      <c r="I332" s="5"/>
    </row>
    <row r="333" spans="1:9" x14ac:dyDescent="0.25">
      <c r="B333" s="14">
        <v>420300</v>
      </c>
      <c r="C333" s="14" t="s">
        <v>263</v>
      </c>
      <c r="D333" s="15">
        <v>1.0122840000000002</v>
      </c>
      <c r="E333" s="15">
        <f>D333/90</f>
        <v>1.1247600000000002E-2</v>
      </c>
      <c r="F333" s="17"/>
      <c r="G333" s="14"/>
      <c r="H333" s="15"/>
      <c r="I333" s="15"/>
    </row>
    <row r="335" spans="1:9" s="7" customFormat="1" x14ac:dyDescent="0.25">
      <c r="A335" s="12"/>
      <c r="B335" s="13" t="s">
        <v>264</v>
      </c>
      <c r="C335" s="4"/>
      <c r="D335" s="5"/>
      <c r="E335" s="6"/>
      <c r="F335" s="2"/>
      <c r="G335" s="4"/>
      <c r="H335" s="5"/>
      <c r="I335" s="5"/>
    </row>
    <row r="336" spans="1:9" s="7" customFormat="1" x14ac:dyDescent="0.25">
      <c r="A336" s="12"/>
      <c r="B336" s="4" t="s">
        <v>3</v>
      </c>
      <c r="C336" s="4" t="s">
        <v>265</v>
      </c>
      <c r="D336" s="5" t="s">
        <v>262</v>
      </c>
      <c r="E336" s="6" t="s">
        <v>230</v>
      </c>
      <c r="F336" s="2"/>
      <c r="G336" s="4"/>
      <c r="H336" s="5"/>
      <c r="I336" s="5"/>
    </row>
    <row r="337" spans="1:9" x14ac:dyDescent="0.25">
      <c r="B337" s="14">
        <v>410160</v>
      </c>
      <c r="C337" s="14" t="s">
        <v>266</v>
      </c>
      <c r="D337" s="15">
        <v>1.0122840000000002</v>
      </c>
      <c r="E337" s="15">
        <f>D337/30</f>
        <v>3.3742800000000003E-2</v>
      </c>
      <c r="F337" s="17"/>
      <c r="G337" s="14"/>
      <c r="H337" s="15"/>
      <c r="I337" s="15"/>
    </row>
    <row r="338" spans="1:9" x14ac:dyDescent="0.25">
      <c r="B338" s="14">
        <v>410300</v>
      </c>
      <c r="C338" s="14" t="s">
        <v>267</v>
      </c>
      <c r="D338" s="15">
        <v>1.0122840000000002</v>
      </c>
      <c r="E338" s="15">
        <f>D338/30</f>
        <v>3.3742800000000003E-2</v>
      </c>
      <c r="F338" s="17"/>
      <c r="G338" s="14"/>
      <c r="H338" s="15"/>
      <c r="I338" s="15"/>
    </row>
    <row r="339" spans="1:9" x14ac:dyDescent="0.25">
      <c r="B339" s="14">
        <v>410310</v>
      </c>
      <c r="C339" s="14" t="s">
        <v>268</v>
      </c>
      <c r="D339" s="15">
        <v>1.0122840000000002</v>
      </c>
      <c r="E339" s="15">
        <f>D339/30</f>
        <v>3.3742800000000003E-2</v>
      </c>
      <c r="F339" s="17"/>
      <c r="G339" s="14"/>
      <c r="H339" s="15"/>
      <c r="I339" s="15"/>
    </row>
    <row r="340" spans="1:9" x14ac:dyDescent="0.25">
      <c r="B340" s="14">
        <v>410710</v>
      </c>
      <c r="C340" s="14" t="s">
        <v>269</v>
      </c>
      <c r="D340" s="15">
        <v>1.0122840000000002</v>
      </c>
      <c r="E340" s="15">
        <f>D340/30</f>
        <v>3.3742800000000003E-2</v>
      </c>
      <c r="F340" s="17"/>
      <c r="G340" s="14"/>
      <c r="H340" s="15"/>
      <c r="I340" s="15"/>
    </row>
    <row r="342" spans="1:9" s="7" customFormat="1" x14ac:dyDescent="0.25">
      <c r="A342" s="12"/>
      <c r="B342" s="13" t="s">
        <v>264</v>
      </c>
      <c r="C342" s="4"/>
      <c r="D342" s="5"/>
      <c r="E342" s="6"/>
      <c r="F342" s="2"/>
      <c r="G342" s="4"/>
      <c r="H342" s="5"/>
      <c r="I342" s="5"/>
    </row>
    <row r="343" spans="1:9" s="7" customFormat="1" x14ac:dyDescent="0.25">
      <c r="A343" s="12"/>
      <c r="B343" s="4" t="s">
        <v>3</v>
      </c>
      <c r="C343" s="4" t="s">
        <v>270</v>
      </c>
      <c r="D343" s="5" t="s">
        <v>262</v>
      </c>
      <c r="E343" s="6" t="s">
        <v>230</v>
      </c>
      <c r="F343" s="2"/>
      <c r="G343" s="4"/>
      <c r="H343" s="5"/>
      <c r="I343" s="5"/>
    </row>
    <row r="344" spans="1:9" x14ac:dyDescent="0.25">
      <c r="B344" s="14">
        <v>410100</v>
      </c>
      <c r="C344" s="14" t="s">
        <v>271</v>
      </c>
      <c r="D344" s="15">
        <v>1.0122840000000002</v>
      </c>
      <c r="E344" s="15">
        <f t="shared" ref="E344:E366" si="35">D344/30</f>
        <v>3.3742800000000003E-2</v>
      </c>
      <c r="F344" s="17"/>
      <c r="G344" s="14"/>
      <c r="H344" s="15"/>
      <c r="I344" s="15"/>
    </row>
    <row r="345" spans="1:9" x14ac:dyDescent="0.25">
      <c r="B345" s="14">
        <v>410110</v>
      </c>
      <c r="C345" s="14" t="s">
        <v>272</v>
      </c>
      <c r="D345" s="15">
        <v>1.0122840000000002</v>
      </c>
      <c r="E345" s="15">
        <f t="shared" si="35"/>
        <v>3.3742800000000003E-2</v>
      </c>
      <c r="F345" s="17"/>
      <c r="G345" s="14"/>
      <c r="H345" s="15"/>
      <c r="I345" s="15"/>
    </row>
    <row r="346" spans="1:9" x14ac:dyDescent="0.25">
      <c r="B346" s="14">
        <v>410340</v>
      </c>
      <c r="C346" s="14" t="s">
        <v>273</v>
      </c>
      <c r="D346" s="15">
        <v>1.0122840000000002</v>
      </c>
      <c r="E346" s="15">
        <f t="shared" si="35"/>
        <v>3.3742800000000003E-2</v>
      </c>
      <c r="F346" s="17"/>
      <c r="G346" s="14"/>
      <c r="H346" s="15"/>
      <c r="I346" s="15"/>
    </row>
    <row r="347" spans="1:9" x14ac:dyDescent="0.25">
      <c r="B347" s="14">
        <v>410240</v>
      </c>
      <c r="C347" s="14" t="s">
        <v>274</v>
      </c>
      <c r="D347" s="15">
        <v>1.0122840000000002</v>
      </c>
      <c r="E347" s="15">
        <f t="shared" si="35"/>
        <v>3.3742800000000003E-2</v>
      </c>
      <c r="F347" s="17"/>
      <c r="G347" s="14"/>
      <c r="H347" s="15"/>
      <c r="I347" s="15"/>
    </row>
    <row r="348" spans="1:9" x14ac:dyDescent="0.25">
      <c r="B348" s="14">
        <v>410070</v>
      </c>
      <c r="C348" s="14" t="s">
        <v>275</v>
      </c>
      <c r="D348" s="15">
        <v>1.0122840000000002</v>
      </c>
      <c r="E348" s="15">
        <f t="shared" si="35"/>
        <v>3.3742800000000003E-2</v>
      </c>
      <c r="F348" s="17"/>
      <c r="G348" s="14"/>
      <c r="H348" s="15"/>
      <c r="I348" s="15"/>
    </row>
    <row r="349" spans="1:9" x14ac:dyDescent="0.25">
      <c r="B349" s="14">
        <v>410270</v>
      </c>
      <c r="C349" s="14" t="s">
        <v>276</v>
      </c>
      <c r="D349" s="15">
        <v>1.0122840000000002</v>
      </c>
      <c r="E349" s="15">
        <f t="shared" si="35"/>
        <v>3.3742800000000003E-2</v>
      </c>
      <c r="F349" s="17"/>
      <c r="G349" s="14"/>
      <c r="H349" s="15"/>
      <c r="I349" s="15"/>
    </row>
    <row r="350" spans="1:9" x14ac:dyDescent="0.25">
      <c r="B350" s="14">
        <v>410440</v>
      </c>
      <c r="C350" s="14" t="s">
        <v>277</v>
      </c>
      <c r="D350" s="15">
        <v>1.0122840000000002</v>
      </c>
      <c r="E350" s="15">
        <f t="shared" si="35"/>
        <v>3.3742800000000003E-2</v>
      </c>
      <c r="F350" s="17"/>
      <c r="G350" s="14"/>
      <c r="H350" s="15"/>
      <c r="I350" s="15"/>
    </row>
    <row r="351" spans="1:9" x14ac:dyDescent="0.25">
      <c r="B351" s="14">
        <v>410010</v>
      </c>
      <c r="C351" s="14" t="s">
        <v>278</v>
      </c>
      <c r="D351" s="15">
        <v>1.0122840000000002</v>
      </c>
      <c r="E351" s="15">
        <f t="shared" si="35"/>
        <v>3.3742800000000003E-2</v>
      </c>
      <c r="F351" s="17"/>
      <c r="G351" s="14"/>
      <c r="H351" s="15"/>
      <c r="I351" s="15"/>
    </row>
    <row r="352" spans="1:9" x14ac:dyDescent="0.25">
      <c r="B352" s="14">
        <v>410000</v>
      </c>
      <c r="C352" s="14" t="s">
        <v>279</v>
      </c>
      <c r="D352" s="15">
        <v>1.0122840000000002</v>
      </c>
      <c r="E352" s="15">
        <f t="shared" si="35"/>
        <v>3.3742800000000003E-2</v>
      </c>
      <c r="F352" s="17"/>
      <c r="G352" s="14"/>
      <c r="H352" s="15"/>
      <c r="I352" s="15"/>
    </row>
    <row r="353" spans="1:9" x14ac:dyDescent="0.25">
      <c r="B353" s="14">
        <v>410020</v>
      </c>
      <c r="C353" s="14" t="s">
        <v>280</v>
      </c>
      <c r="D353" s="15">
        <v>1.0122840000000002</v>
      </c>
      <c r="E353" s="15">
        <f t="shared" si="35"/>
        <v>3.3742800000000003E-2</v>
      </c>
      <c r="F353" s="17"/>
      <c r="G353" s="14"/>
      <c r="H353" s="15"/>
      <c r="I353" s="15"/>
    </row>
    <row r="354" spans="1:9" x14ac:dyDescent="0.25">
      <c r="B354" s="14">
        <v>410140</v>
      </c>
      <c r="C354" s="14" t="s">
        <v>281</v>
      </c>
      <c r="D354" s="15">
        <v>1.0122840000000002</v>
      </c>
      <c r="E354" s="15">
        <f t="shared" si="35"/>
        <v>3.3742800000000003E-2</v>
      </c>
      <c r="F354" s="17"/>
      <c r="G354" s="14"/>
      <c r="H354" s="15"/>
      <c r="I354" s="15"/>
    </row>
    <row r="355" spans="1:9" x14ac:dyDescent="0.25">
      <c r="B355" s="14">
        <v>410190</v>
      </c>
      <c r="C355" s="14" t="s">
        <v>282</v>
      </c>
      <c r="D355" s="15">
        <v>1.0122840000000002</v>
      </c>
      <c r="E355" s="15">
        <f t="shared" si="35"/>
        <v>3.3742800000000003E-2</v>
      </c>
      <c r="F355" s="17"/>
      <c r="G355" s="14"/>
      <c r="H355" s="15"/>
      <c r="I355" s="15"/>
    </row>
    <row r="356" spans="1:9" x14ac:dyDescent="0.25">
      <c r="B356" s="14">
        <v>410220</v>
      </c>
      <c r="C356" s="14" t="s">
        <v>283</v>
      </c>
      <c r="D356" s="15">
        <v>1.0122840000000002</v>
      </c>
      <c r="E356" s="15">
        <f t="shared" si="35"/>
        <v>3.3742800000000003E-2</v>
      </c>
      <c r="F356" s="17"/>
      <c r="G356" s="14"/>
      <c r="H356" s="15"/>
      <c r="I356" s="15"/>
    </row>
    <row r="357" spans="1:9" x14ac:dyDescent="0.25">
      <c r="B357" s="14">
        <v>410450</v>
      </c>
      <c r="C357" s="14" t="s">
        <v>284</v>
      </c>
      <c r="D357" s="15">
        <v>1.0122840000000002</v>
      </c>
      <c r="E357" s="15">
        <f t="shared" si="35"/>
        <v>3.3742800000000003E-2</v>
      </c>
      <c r="F357" s="17"/>
      <c r="G357" s="14"/>
      <c r="H357" s="15"/>
      <c r="I357" s="15"/>
    </row>
    <row r="358" spans="1:9" x14ac:dyDescent="0.25">
      <c r="B358" s="14">
        <v>410460</v>
      </c>
      <c r="C358" s="14" t="s">
        <v>285</v>
      </c>
      <c r="D358" s="15">
        <v>1.0122840000000002</v>
      </c>
      <c r="E358" s="15">
        <f t="shared" si="35"/>
        <v>3.3742800000000003E-2</v>
      </c>
      <c r="F358" s="17"/>
      <c r="G358" s="14"/>
      <c r="H358" s="15"/>
      <c r="I358" s="15"/>
    </row>
    <row r="359" spans="1:9" x14ac:dyDescent="0.25">
      <c r="B359" s="14">
        <v>410480</v>
      </c>
      <c r="C359" s="14" t="s">
        <v>286</v>
      </c>
      <c r="D359" s="15">
        <v>1.0122840000000002</v>
      </c>
      <c r="E359" s="15">
        <f t="shared" si="35"/>
        <v>3.3742800000000003E-2</v>
      </c>
      <c r="F359" s="17"/>
      <c r="G359" s="14"/>
      <c r="H359" s="15"/>
      <c r="I359" s="15"/>
    </row>
    <row r="360" spans="1:9" x14ac:dyDescent="0.25">
      <c r="B360" s="14">
        <v>410050</v>
      </c>
      <c r="C360" s="14" t="s">
        <v>287</v>
      </c>
      <c r="D360" s="15">
        <v>1.0122840000000002</v>
      </c>
      <c r="E360" s="15">
        <f t="shared" si="35"/>
        <v>3.3742800000000003E-2</v>
      </c>
      <c r="F360" s="17"/>
      <c r="G360" s="14"/>
      <c r="H360" s="15"/>
      <c r="I360" s="15"/>
    </row>
    <row r="361" spans="1:9" x14ac:dyDescent="0.25">
      <c r="B361" s="14">
        <v>410060</v>
      </c>
      <c r="C361" s="14" t="s">
        <v>288</v>
      </c>
      <c r="D361" s="15">
        <v>1.0122840000000002</v>
      </c>
      <c r="E361" s="15">
        <f t="shared" si="35"/>
        <v>3.3742800000000003E-2</v>
      </c>
      <c r="F361" s="17"/>
      <c r="G361" s="14"/>
      <c r="H361" s="15"/>
      <c r="I361" s="15"/>
    </row>
    <row r="362" spans="1:9" x14ac:dyDescent="0.25">
      <c r="B362" s="14">
        <v>410031</v>
      </c>
      <c r="C362" s="14" t="s">
        <v>289</v>
      </c>
      <c r="D362" s="15">
        <v>1.0122840000000002</v>
      </c>
      <c r="E362" s="15">
        <f t="shared" si="35"/>
        <v>3.3742800000000003E-2</v>
      </c>
      <c r="F362" s="17"/>
      <c r="G362" s="14"/>
      <c r="H362" s="15"/>
      <c r="I362" s="15"/>
    </row>
    <row r="363" spans="1:9" x14ac:dyDescent="0.25">
      <c r="B363" s="14">
        <v>410053</v>
      </c>
      <c r="C363" s="14" t="s">
        <v>290</v>
      </c>
      <c r="D363" s="15">
        <v>1.0122840000000002</v>
      </c>
      <c r="E363" s="15">
        <f t="shared" si="35"/>
        <v>3.3742800000000003E-2</v>
      </c>
      <c r="F363" s="17"/>
      <c r="G363" s="14"/>
      <c r="H363" s="15"/>
      <c r="I363" s="15"/>
    </row>
    <row r="364" spans="1:9" x14ac:dyDescent="0.25">
      <c r="B364" s="14">
        <v>410810</v>
      </c>
      <c r="C364" s="14" t="s">
        <v>291</v>
      </c>
      <c r="D364" s="15">
        <v>1.0122840000000002</v>
      </c>
      <c r="E364" s="15">
        <f t="shared" si="35"/>
        <v>3.3742800000000003E-2</v>
      </c>
      <c r="F364" s="17"/>
      <c r="G364" s="14"/>
      <c r="H364" s="15"/>
      <c r="I364" s="15"/>
    </row>
    <row r="365" spans="1:9" x14ac:dyDescent="0.25">
      <c r="B365" s="14">
        <v>410820</v>
      </c>
      <c r="C365" s="14" t="s">
        <v>292</v>
      </c>
      <c r="D365" s="15">
        <v>1.0122840000000002</v>
      </c>
      <c r="E365" s="15">
        <f t="shared" si="35"/>
        <v>3.3742800000000003E-2</v>
      </c>
      <c r="F365" s="17"/>
      <c r="G365" s="14"/>
      <c r="H365" s="15"/>
      <c r="I365" s="15"/>
    </row>
    <row r="366" spans="1:9" x14ac:dyDescent="0.25">
      <c r="B366" s="14">
        <v>410770</v>
      </c>
      <c r="C366" s="14" t="s">
        <v>293</v>
      </c>
      <c r="D366" s="15">
        <v>1.0122840000000002</v>
      </c>
      <c r="E366" s="15">
        <f t="shared" si="35"/>
        <v>3.3742800000000003E-2</v>
      </c>
      <c r="F366" s="17"/>
      <c r="G366" s="14"/>
      <c r="H366" s="15"/>
      <c r="I366" s="15"/>
    </row>
    <row r="368" spans="1:9" s="7" customFormat="1" x14ac:dyDescent="0.25">
      <c r="A368" s="12"/>
      <c r="B368" s="13" t="s">
        <v>264</v>
      </c>
      <c r="C368" s="4"/>
      <c r="D368" s="5"/>
      <c r="E368" s="6"/>
      <c r="F368" s="2"/>
      <c r="G368" s="4"/>
      <c r="H368" s="5"/>
      <c r="I368" s="5"/>
    </row>
    <row r="369" spans="1:9" s="7" customFormat="1" x14ac:dyDescent="0.25">
      <c r="A369" s="12"/>
      <c r="B369" s="4" t="s">
        <v>3</v>
      </c>
      <c r="C369" s="4" t="s">
        <v>294</v>
      </c>
      <c r="D369" s="5" t="s">
        <v>262</v>
      </c>
      <c r="E369" s="6" t="s">
        <v>230</v>
      </c>
      <c r="F369" s="2"/>
      <c r="G369" s="4"/>
      <c r="H369" s="5"/>
      <c r="I369" s="5"/>
    </row>
    <row r="370" spans="1:9" x14ac:dyDescent="0.25">
      <c r="B370" s="14">
        <v>410001</v>
      </c>
      <c r="C370" s="14" t="s">
        <v>278</v>
      </c>
      <c r="D370" s="15">
        <v>1.0122840000000002</v>
      </c>
      <c r="E370" s="15">
        <f t="shared" ref="E370:E394" si="36">D370/30</f>
        <v>3.3742800000000003E-2</v>
      </c>
      <c r="F370" s="17"/>
      <c r="G370" s="14"/>
      <c r="H370" s="15"/>
      <c r="I370" s="15"/>
    </row>
    <row r="371" spans="1:9" x14ac:dyDescent="0.25">
      <c r="B371" s="14">
        <v>410011</v>
      </c>
      <c r="C371" s="14" t="s">
        <v>295</v>
      </c>
      <c r="D371" s="15">
        <v>1.0122840000000002</v>
      </c>
      <c r="E371" s="15">
        <f t="shared" si="36"/>
        <v>3.3742800000000003E-2</v>
      </c>
      <c r="F371" s="17"/>
      <c r="G371" s="14"/>
      <c r="H371" s="15"/>
      <c r="I371" s="15"/>
    </row>
    <row r="372" spans="1:9" x14ac:dyDescent="0.25">
      <c r="B372" s="14">
        <v>410021</v>
      </c>
      <c r="C372" s="14" t="s">
        <v>279</v>
      </c>
      <c r="D372" s="15">
        <v>1.0122840000000002</v>
      </c>
      <c r="E372" s="15">
        <f t="shared" si="36"/>
        <v>3.3742800000000003E-2</v>
      </c>
      <c r="F372" s="17"/>
      <c r="G372" s="14"/>
      <c r="H372" s="15"/>
      <c r="I372" s="15"/>
    </row>
    <row r="373" spans="1:9" x14ac:dyDescent="0.25">
      <c r="B373" s="14">
        <v>410041</v>
      </c>
      <c r="C373" s="14" t="s">
        <v>296</v>
      </c>
      <c r="D373" s="15">
        <v>1.0122840000000002</v>
      </c>
      <c r="E373" s="15">
        <f t="shared" si="36"/>
        <v>3.3742800000000003E-2</v>
      </c>
      <c r="F373" s="17"/>
      <c r="G373" s="14"/>
      <c r="H373" s="15"/>
      <c r="I373" s="15"/>
    </row>
    <row r="374" spans="1:9" x14ac:dyDescent="0.25">
      <c r="B374" s="14">
        <v>410051</v>
      </c>
      <c r="C374" s="14" t="s">
        <v>297</v>
      </c>
      <c r="D374" s="15">
        <v>1.0122840000000002</v>
      </c>
      <c r="E374" s="15">
        <f t="shared" si="36"/>
        <v>3.3742800000000003E-2</v>
      </c>
      <c r="F374" s="17"/>
      <c r="G374" s="14"/>
      <c r="H374" s="15"/>
      <c r="I374" s="15"/>
    </row>
    <row r="375" spans="1:9" x14ac:dyDescent="0.25">
      <c r="B375" s="14">
        <v>410061</v>
      </c>
      <c r="C375" s="14" t="s">
        <v>298</v>
      </c>
      <c r="D375" s="15">
        <v>1.0122840000000002</v>
      </c>
      <c r="E375" s="15">
        <f t="shared" si="36"/>
        <v>3.3742800000000003E-2</v>
      </c>
      <c r="F375" s="17"/>
      <c r="G375" s="14"/>
      <c r="H375" s="15"/>
      <c r="I375" s="15"/>
    </row>
    <row r="376" spans="1:9" x14ac:dyDescent="0.25">
      <c r="B376" s="14">
        <v>410081</v>
      </c>
      <c r="C376" s="14" t="s">
        <v>299</v>
      </c>
      <c r="D376" s="15">
        <v>1.0122840000000002</v>
      </c>
      <c r="E376" s="15">
        <f t="shared" si="36"/>
        <v>3.3742800000000003E-2</v>
      </c>
      <c r="F376" s="17"/>
      <c r="G376" s="14"/>
      <c r="H376" s="15"/>
      <c r="I376" s="15"/>
    </row>
    <row r="377" spans="1:9" x14ac:dyDescent="0.25">
      <c r="B377" s="14">
        <v>410101</v>
      </c>
      <c r="C377" s="14" t="s">
        <v>300</v>
      </c>
      <c r="D377" s="15">
        <v>1.0122840000000002</v>
      </c>
      <c r="E377" s="15">
        <f t="shared" si="36"/>
        <v>3.3742800000000003E-2</v>
      </c>
      <c r="F377" s="17"/>
      <c r="G377" s="14"/>
      <c r="H377" s="15"/>
      <c r="I377" s="15"/>
    </row>
    <row r="378" spans="1:9" x14ac:dyDescent="0.25">
      <c r="B378" s="14">
        <v>410111</v>
      </c>
      <c r="C378" s="14" t="s">
        <v>301</v>
      </c>
      <c r="D378" s="15">
        <v>1.0122840000000002</v>
      </c>
      <c r="E378" s="15">
        <f t="shared" si="36"/>
        <v>3.3742800000000003E-2</v>
      </c>
      <c r="F378" s="17"/>
      <c r="G378" s="14"/>
      <c r="H378" s="15"/>
      <c r="I378" s="15"/>
    </row>
    <row r="379" spans="1:9" x14ac:dyDescent="0.25">
      <c r="B379" s="14">
        <v>410121</v>
      </c>
      <c r="C379" s="14" t="s">
        <v>287</v>
      </c>
      <c r="D379" s="15">
        <v>1.0122840000000002</v>
      </c>
      <c r="E379" s="15">
        <f t="shared" si="36"/>
        <v>3.3742800000000003E-2</v>
      </c>
      <c r="F379" s="17"/>
      <c r="G379" s="14"/>
      <c r="H379" s="15"/>
      <c r="I379" s="15"/>
    </row>
    <row r="380" spans="1:9" x14ac:dyDescent="0.25">
      <c r="B380" s="14">
        <v>410131</v>
      </c>
      <c r="C380" s="14" t="s">
        <v>302</v>
      </c>
      <c r="D380" s="15">
        <v>1.0122840000000002</v>
      </c>
      <c r="E380" s="15">
        <f t="shared" si="36"/>
        <v>3.3742800000000003E-2</v>
      </c>
      <c r="F380" s="17"/>
      <c r="G380" s="14"/>
      <c r="H380" s="15"/>
      <c r="I380" s="15"/>
    </row>
    <row r="381" spans="1:9" x14ac:dyDescent="0.25">
      <c r="B381" s="14">
        <v>410141</v>
      </c>
      <c r="C381" s="14" t="s">
        <v>303</v>
      </c>
      <c r="D381" s="15">
        <v>1.0122840000000002</v>
      </c>
      <c r="E381" s="15">
        <f t="shared" si="36"/>
        <v>3.3742800000000003E-2</v>
      </c>
      <c r="F381" s="17"/>
      <c r="G381" s="14"/>
      <c r="H381" s="15"/>
      <c r="I381" s="15"/>
    </row>
    <row r="382" spans="1:9" x14ac:dyDescent="0.25">
      <c r="B382" s="14">
        <v>410161</v>
      </c>
      <c r="C382" s="14" t="s">
        <v>304</v>
      </c>
      <c r="D382" s="15">
        <v>1.0122840000000002</v>
      </c>
      <c r="E382" s="15">
        <f t="shared" si="36"/>
        <v>3.3742800000000003E-2</v>
      </c>
      <c r="F382" s="17"/>
      <c r="G382" s="14"/>
      <c r="H382" s="15"/>
      <c r="I382" s="15"/>
    </row>
    <row r="383" spans="1:9" x14ac:dyDescent="0.25">
      <c r="B383" s="14">
        <v>410281</v>
      </c>
      <c r="C383" s="14" t="s">
        <v>305</v>
      </c>
      <c r="D383" s="15">
        <v>1.0122840000000002</v>
      </c>
      <c r="E383" s="15">
        <f t="shared" si="36"/>
        <v>3.3742800000000003E-2</v>
      </c>
      <c r="F383" s="17"/>
      <c r="G383" s="14"/>
      <c r="H383" s="15"/>
      <c r="I383" s="15"/>
    </row>
    <row r="384" spans="1:9" x14ac:dyDescent="0.25">
      <c r="B384" s="14">
        <v>410171</v>
      </c>
      <c r="C384" s="14" t="s">
        <v>306</v>
      </c>
      <c r="D384" s="15">
        <v>1.0122840000000002</v>
      </c>
      <c r="E384" s="15">
        <f t="shared" si="36"/>
        <v>3.3742800000000003E-2</v>
      </c>
      <c r="F384" s="17"/>
      <c r="G384" s="14"/>
      <c r="H384" s="15"/>
      <c r="I384" s="15"/>
    </row>
    <row r="385" spans="2:9" x14ac:dyDescent="0.25">
      <c r="B385" s="14">
        <v>410181</v>
      </c>
      <c r="C385" s="14" t="s">
        <v>307</v>
      </c>
      <c r="D385" s="15">
        <v>1.0122840000000002</v>
      </c>
      <c r="E385" s="15">
        <f t="shared" si="36"/>
        <v>3.3742800000000003E-2</v>
      </c>
      <c r="F385" s="17"/>
      <c r="G385" s="14"/>
      <c r="H385" s="15"/>
      <c r="I385" s="15"/>
    </row>
    <row r="386" spans="2:9" x14ac:dyDescent="0.25">
      <c r="B386" s="14">
        <v>410201</v>
      </c>
      <c r="C386" s="14" t="s">
        <v>308</v>
      </c>
      <c r="D386" s="15">
        <v>1.0122840000000002</v>
      </c>
      <c r="E386" s="15">
        <f t="shared" si="36"/>
        <v>3.3742800000000003E-2</v>
      </c>
      <c r="F386" s="17"/>
      <c r="G386" s="14"/>
      <c r="H386" s="15"/>
      <c r="I386" s="15"/>
    </row>
    <row r="387" spans="2:9" x14ac:dyDescent="0.25">
      <c r="B387" s="14">
        <v>410211</v>
      </c>
      <c r="C387" s="14" t="s">
        <v>309</v>
      </c>
      <c r="D387" s="15">
        <v>1.0122840000000002</v>
      </c>
      <c r="E387" s="15">
        <f t="shared" si="36"/>
        <v>3.3742800000000003E-2</v>
      </c>
      <c r="F387" s="17"/>
      <c r="G387" s="14"/>
      <c r="H387" s="15"/>
      <c r="I387" s="15"/>
    </row>
    <row r="388" spans="2:9" x14ac:dyDescent="0.25">
      <c r="B388" s="14">
        <v>410221</v>
      </c>
      <c r="C388" s="14" t="s">
        <v>310</v>
      </c>
      <c r="D388" s="15">
        <v>1.0122840000000002</v>
      </c>
      <c r="E388" s="15">
        <f t="shared" si="36"/>
        <v>3.3742800000000003E-2</v>
      </c>
      <c r="F388" s="17"/>
      <c r="G388" s="14"/>
      <c r="H388" s="15"/>
      <c r="I388" s="15"/>
    </row>
    <row r="389" spans="2:9" x14ac:dyDescent="0.25">
      <c r="B389" s="14">
        <v>410271</v>
      </c>
      <c r="C389" s="14" t="s">
        <v>311</v>
      </c>
      <c r="D389" s="15">
        <v>1.0122840000000002</v>
      </c>
      <c r="E389" s="15">
        <f t="shared" si="36"/>
        <v>3.3742800000000003E-2</v>
      </c>
      <c r="F389" s="17"/>
      <c r="G389" s="14"/>
      <c r="H389" s="15"/>
      <c r="I389" s="15"/>
    </row>
    <row r="390" spans="2:9" x14ac:dyDescent="0.25">
      <c r="B390" s="14">
        <v>410321</v>
      </c>
      <c r="C390" s="14" t="s">
        <v>312</v>
      </c>
      <c r="D390" s="15">
        <v>1.0122840000000002</v>
      </c>
      <c r="E390" s="15">
        <f t="shared" si="36"/>
        <v>3.3742800000000003E-2</v>
      </c>
      <c r="F390" s="17"/>
      <c r="G390" s="14"/>
      <c r="H390" s="15"/>
      <c r="I390" s="15"/>
    </row>
    <row r="391" spans="2:9" x14ac:dyDescent="0.25">
      <c r="B391" s="14">
        <v>410331</v>
      </c>
      <c r="C391" s="14" t="s">
        <v>290</v>
      </c>
      <c r="D391" s="15">
        <v>1.0122840000000002</v>
      </c>
      <c r="E391" s="15">
        <f t="shared" si="36"/>
        <v>3.3742800000000003E-2</v>
      </c>
      <c r="F391" s="17"/>
      <c r="G391" s="14"/>
      <c r="H391" s="15"/>
      <c r="I391" s="15"/>
    </row>
    <row r="392" spans="2:9" x14ac:dyDescent="0.25">
      <c r="B392" s="14">
        <v>410341</v>
      </c>
      <c r="C392" s="14" t="s">
        <v>313</v>
      </c>
      <c r="D392" s="15">
        <v>1.0122840000000002</v>
      </c>
      <c r="E392" s="15">
        <f t="shared" si="36"/>
        <v>3.3742800000000003E-2</v>
      </c>
      <c r="F392" s="17"/>
      <c r="G392" s="14"/>
      <c r="H392" s="15"/>
      <c r="I392" s="15"/>
    </row>
    <row r="393" spans="2:9" x14ac:dyDescent="0.25">
      <c r="B393" s="14">
        <v>410351</v>
      </c>
      <c r="C393" s="14" t="s">
        <v>314</v>
      </c>
      <c r="D393" s="15">
        <v>1.0122840000000002</v>
      </c>
      <c r="E393" s="15">
        <f t="shared" si="36"/>
        <v>3.3742800000000003E-2</v>
      </c>
      <c r="F393" s="17"/>
      <c r="G393" s="14"/>
      <c r="H393" s="15"/>
      <c r="I393" s="15"/>
    </row>
    <row r="394" spans="2:9" x14ac:dyDescent="0.25">
      <c r="B394" s="14">
        <v>420051</v>
      </c>
      <c r="C394" s="14" t="s">
        <v>315</v>
      </c>
      <c r="D394" s="15">
        <v>1.0122840000000002</v>
      </c>
      <c r="E394" s="15">
        <f t="shared" si="36"/>
        <v>3.3742800000000003E-2</v>
      </c>
      <c r="F394" s="17"/>
      <c r="G394" s="14"/>
      <c r="H394" s="15"/>
      <c r="I394" s="15"/>
    </row>
  </sheetData>
  <mergeCells count="12">
    <mergeCell ref="F196:G196"/>
    <mergeCell ref="A1:I1"/>
    <mergeCell ref="F68:G68"/>
    <mergeCell ref="F92:G92"/>
    <mergeCell ref="F98:G98"/>
    <mergeCell ref="F104:G104"/>
    <mergeCell ref="F115:G115"/>
    <mergeCell ref="F125:G125"/>
    <mergeCell ref="F134:G134"/>
    <mergeCell ref="F151:G151"/>
    <mergeCell ref="F159:G159"/>
    <mergeCell ref="F164:G164"/>
  </mergeCells>
  <pageMargins left="0.70866141732283472" right="0.70866141732283472" top="0.74803149606299213" bottom="0.74803149606299213" header="0.31496062992125984" footer="0.31496062992125984"/>
  <pageSetup paperSize="9" scale="56" fitToHeight="0" orientation="portrait" r:id="rId1"/>
  <headerFooter>
    <oddHeader>&amp;L&amp;G&amp;R&amp;"Gill Sans MT,Standaard"&amp;10Prijslijst per 1 januari 2025 (Alle prijzen zijn exclusief BTW, inclusief Verbruiksbelasting en in Euro's)
Levering Franco aan huis bij afname van minimaal € 300,00. Onder dit bedrag geldt een toeslag van € 20,00</oddHeader>
    <oddFooter>&amp;L&amp;"Gill Sans MT,Standaard"&amp;10&amp;D&amp;CLeverings- en betalingsvoorwaarden zijn gedep&amp;"Gill Sans MT,Standaard"&amp;10oneerd onder nummer 06087635 bij de Kamer van Koophandel Veluwe en Twente te Enschede&amp;R&amp;"Gill Sans MT,Standaard"&amp;10Pagina &amp;P van &amp;N</oddFooter>
  </headerFooter>
  <rowBreaks count="5" manualBreakCount="5">
    <brk id="88" max="16383" man="1"/>
    <brk id="162" max="16383" man="1"/>
    <brk id="206" max="16383" man="1"/>
    <brk id="289" max="16383" man="1"/>
    <brk id="330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1</vt:i4>
      </vt:variant>
    </vt:vector>
  </HeadingPairs>
  <TitlesOfParts>
    <vt:vector size="2" baseType="lpstr">
      <vt:lpstr>BASIS HIPURCH NL</vt:lpstr>
      <vt:lpstr>'BASIS HIPURCH NL'!Afdruktitels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Lia Zwols - Oranka Juice Solutions</dc:creator>
  <cp:lastModifiedBy>Lia Zwols - Oranka Juice Solutions</cp:lastModifiedBy>
  <cp:lastPrinted>2024-11-05T12:49:34Z</cp:lastPrinted>
  <dcterms:created xsi:type="dcterms:W3CDTF">2024-11-05T11:19:03Z</dcterms:created>
  <dcterms:modified xsi:type="dcterms:W3CDTF">2024-11-05T12:49:40Z</dcterms:modified>
</cp:coreProperties>
</file>